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020" windowHeight="11025" activeTab="2"/>
  </bookViews>
  <sheets>
    <sheet name="Calculate Salary" sheetId="1" r:id="rId1"/>
    <sheet name="Salary Cap Calculations" sheetId="4" r:id="rId2"/>
    <sheet name="Salary Limit Calculations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B9" i="4" l="1"/>
  <c r="C5" i="5" l="1"/>
  <c r="B8" i="1" l="1"/>
  <c r="B9" i="5" l="1"/>
  <c r="B10" i="5" s="1"/>
  <c r="B13" i="5" s="1"/>
  <c r="B14" i="5" s="1"/>
  <c r="B7" i="5"/>
  <c r="B19" i="5"/>
  <c r="B23" i="5" s="1"/>
  <c r="B10" i="4"/>
  <c r="B18" i="4" s="1"/>
  <c r="B22" i="4" s="1"/>
  <c r="C5" i="4"/>
  <c r="C7" i="5" l="1"/>
  <c r="B20" i="5"/>
  <c r="B15" i="5"/>
  <c r="B16" i="5" s="1"/>
  <c r="C10" i="5"/>
  <c r="D5" i="5"/>
  <c r="B24" i="5"/>
  <c r="B25" i="5" s="1"/>
  <c r="B12" i="4"/>
  <c r="C6" i="4"/>
  <c r="D5" i="4"/>
  <c r="C9" i="4"/>
  <c r="B13" i="4" l="1"/>
  <c r="B14" i="4" s="1"/>
  <c r="B15" i="4" s="1"/>
  <c r="B19" i="4"/>
  <c r="D7" i="5"/>
  <c r="C11" i="5"/>
  <c r="D10" i="5"/>
  <c r="E9" i="5" s="1"/>
  <c r="C10" i="4"/>
  <c r="D6" i="4"/>
  <c r="D9" i="4"/>
  <c r="E9" i="4" s="1"/>
  <c r="B11" i="1"/>
  <c r="C5" i="1"/>
  <c r="D5" i="1" s="1"/>
  <c r="B14" i="1" l="1"/>
  <c r="C8" i="1"/>
  <c r="C11" i="1" s="1"/>
  <c r="C14" i="1" s="1"/>
  <c r="D10" i="4"/>
  <c r="C18" i="4"/>
  <c r="C22" i="4" s="1"/>
  <c r="D22" i="4" s="1"/>
  <c r="B23" i="4"/>
  <c r="C19" i="5"/>
  <c r="D11" i="5"/>
  <c r="C13" i="5"/>
  <c r="C12" i="4"/>
  <c r="C19" i="4" s="1"/>
  <c r="C23" i="4" s="1"/>
  <c r="D14" i="1" l="1"/>
  <c r="D8" i="1"/>
  <c r="D11" i="1"/>
  <c r="D23" i="4"/>
  <c r="D19" i="4"/>
  <c r="D18" i="4"/>
  <c r="D13" i="5"/>
  <c r="D14" i="5" s="1"/>
  <c r="D15" i="5" s="1"/>
  <c r="D16" i="5" s="1"/>
  <c r="C14" i="5"/>
  <c r="C15" i="5" s="1"/>
  <c r="C16" i="5" s="1"/>
  <c r="C20" i="5"/>
  <c r="C23" i="5"/>
  <c r="D19" i="5"/>
  <c r="C13" i="4"/>
  <c r="D12" i="4"/>
  <c r="D13" i="4" s="1"/>
  <c r="D23" i="5" l="1"/>
  <c r="E19" i="4"/>
  <c r="F22" i="4" s="1"/>
  <c r="C24" i="5"/>
  <c r="D24" i="5" s="1"/>
  <c r="D20" i="5"/>
  <c r="E19" i="5" s="1"/>
  <c r="F22" i="5" s="1"/>
  <c r="D14" i="4"/>
  <c r="D15" i="4" s="1"/>
  <c r="C14" i="4"/>
  <c r="C15" i="4" s="1"/>
  <c r="D25" i="5" l="1"/>
  <c r="E23" i="5"/>
  <c r="C25" i="5"/>
</calcChain>
</file>

<file path=xl/sharedStrings.xml><?xml version="1.0" encoding="utf-8"?>
<sst xmlns="http://schemas.openxmlformats.org/spreadsheetml/2006/main" count="138" uniqueCount="57">
  <si>
    <t>FB Rates</t>
  </si>
  <si>
    <t>Faculty</t>
  </si>
  <si>
    <t>Exempt Teams/USPS</t>
  </si>
  <si>
    <t>Non Exempt Teams/USPS</t>
  </si>
  <si>
    <t>COM Clinical Faculty</t>
  </si>
  <si>
    <t>Name</t>
  </si>
  <si>
    <t>Type</t>
  </si>
  <si>
    <t>FB Rate</t>
  </si>
  <si>
    <t>TOTAL SAL/FB</t>
  </si>
  <si>
    <t>Salary</t>
  </si>
  <si>
    <t>FB</t>
  </si>
  <si>
    <t>Grant Effort %</t>
  </si>
  <si>
    <t xml:space="preserve">Base  BW Rate </t>
  </si>
  <si>
    <t># BW on Grant</t>
  </si>
  <si>
    <t>Base Salary &amp; FB rate</t>
  </si>
  <si>
    <t xml:space="preserve"> </t>
  </si>
  <si>
    <t>BW Beg</t>
  </si>
  <si>
    <t>BW End</t>
  </si>
  <si>
    <t>#Days</t>
  </si>
  <si>
    <t>Federal Salary Cap</t>
  </si>
  <si>
    <t>Charged to Grant</t>
  </si>
  <si>
    <t>Salary Cap</t>
  </si>
  <si>
    <t>CHECK</t>
  </si>
  <si>
    <t>Actual Salary &amp; FB W/O Cap</t>
  </si>
  <si>
    <t>Allowable % Charged</t>
  </si>
  <si>
    <t>Sal Cap % Cost Shared</t>
  </si>
  <si>
    <t>CRRNT Federal Salary Cap</t>
  </si>
  <si>
    <t>Difference in $ Cost Shared</t>
  </si>
  <si>
    <t>Salary Limit</t>
  </si>
  <si>
    <t>Amount $</t>
  </si>
  <si>
    <t xml:space="preserve">Annual  Salary &amp; FB </t>
  </si>
  <si>
    <t>Employee</t>
  </si>
  <si>
    <t>Total charged to Grant</t>
  </si>
  <si>
    <t>Total Salary Cap</t>
  </si>
  <si>
    <t>Annual Charged to Grant</t>
  </si>
  <si>
    <t>Annual   BW</t>
  </si>
  <si>
    <t>Grant Committed Effort %</t>
  </si>
  <si>
    <t>Difference in $ Salary Cap</t>
  </si>
  <si>
    <t>College of Dentistry</t>
  </si>
  <si>
    <t>*Fill with appropriate information</t>
  </si>
  <si>
    <t>Payroll Schedule 2015-2016</t>
  </si>
  <si>
    <t>Dr. X</t>
  </si>
  <si>
    <t>Dr. Y</t>
  </si>
  <si>
    <t>Salary Cap Cost Share</t>
  </si>
  <si>
    <t>148478.65=SUM(D22:D23)</t>
  </si>
  <si>
    <t>Payroll Schedule 2016-2017</t>
  </si>
  <si>
    <t>*Fill with appopriate information</t>
  </si>
  <si>
    <t>Clinical Faculty</t>
  </si>
  <si>
    <t>Graduate Asst/Post Doc Assoc OPS</t>
  </si>
  <si>
    <t>Regular Post Doc</t>
  </si>
  <si>
    <t>OPS Temp Faculty</t>
  </si>
  <si>
    <t>Faculty (Non Clinical)</t>
  </si>
  <si>
    <t>OPS Graduate Assistant</t>
  </si>
  <si>
    <t>Clinical Post Doc/Housestaff</t>
  </si>
  <si>
    <t>OPS Student /Fed Workstudy</t>
  </si>
  <si>
    <t xml:space="preserve">OPS Other </t>
  </si>
  <si>
    <t>Calculate using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</si>
</sst>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0" fontId="2" fillId="0" borderId="0" xfId="0" applyFont="1"/>
    <xf numFmtId="10" fontId="0" fillId="0" borderId="0" xfId="0" applyNumberFormat="1"/>
    <xf numFmtId="44" fontId="0" fillId="0" borderId="0" xfId="0" applyNumberFormat="1"/>
    <xf numFmtId="0" fontId="0" fillId="0" borderId="1" xfId="0" applyBorder="1"/>
    <xf numFmtId="10" fontId="0" fillId="0" borderId="1" xfId="0" applyNumberFormat="1" applyBorder="1"/>
    <xf numFmtId="9" fontId="3" fillId="0" borderId="0" xfId="0" applyNumberFormat="1" applyFont="1"/>
    <xf numFmtId="0" fontId="3" fillId="0" borderId="0" xfId="0" applyFont="1"/>
    <xf numFmtId="44" fontId="4" fillId="0" borderId="0" xfId="0" applyNumberFormat="1" applyFont="1"/>
    <xf numFmtId="14" fontId="0" fillId="0" borderId="0" xfId="0" applyNumberFormat="1"/>
    <xf numFmtId="14" fontId="5" fillId="0" borderId="0" xfId="0" applyNumberFormat="1" applyFont="1"/>
    <xf numFmtId="0" fontId="0" fillId="0" borderId="0" xfId="0" applyNumberFormat="1"/>
    <xf numFmtId="0" fontId="4" fillId="0" borderId="0" xfId="0" applyFont="1"/>
    <xf numFmtId="44" fontId="7" fillId="0" borderId="0" xfId="0" applyNumberFormat="1" applyFont="1"/>
    <xf numFmtId="0" fontId="0" fillId="3" borderId="0" xfId="0" applyFill="1"/>
    <xf numFmtId="0" fontId="0" fillId="4" borderId="0" xfId="0" applyFill="1"/>
    <xf numFmtId="10" fontId="0" fillId="4" borderId="0" xfId="0" applyNumberFormat="1" applyFill="1"/>
    <xf numFmtId="44" fontId="0" fillId="3" borderId="0" xfId="0" applyNumberFormat="1" applyFill="1"/>
    <xf numFmtId="0" fontId="8" fillId="0" borderId="1" xfId="0" applyFont="1" applyBorder="1"/>
    <xf numFmtId="0" fontId="0" fillId="0" borderId="0" xfId="0" applyFill="1"/>
    <xf numFmtId="14" fontId="5" fillId="0" borderId="0" xfId="0" applyNumberFormat="1" applyFont="1" applyFill="1"/>
    <xf numFmtId="0" fontId="0" fillId="0" borderId="0" xfId="0" applyNumberFormat="1" applyFill="1"/>
    <xf numFmtId="14" fontId="6" fillId="0" borderId="0" xfId="0" applyNumberFormat="1" applyFont="1" applyFill="1" applyAlignment="1">
      <alignment vertical="center"/>
    </xf>
    <xf numFmtId="14" fontId="0" fillId="0" borderId="0" xfId="0" applyNumberFormat="1" applyFill="1"/>
    <xf numFmtId="0" fontId="10" fillId="0" borderId="0" xfId="0" applyFont="1"/>
    <xf numFmtId="10" fontId="10" fillId="0" borderId="1" xfId="0" applyNumberFormat="1" applyFont="1" applyBorder="1"/>
    <xf numFmtId="10" fontId="9" fillId="5" borderId="1" xfId="0" applyNumberFormat="1" applyFont="1" applyFill="1" applyBorder="1"/>
    <xf numFmtId="9" fontId="9" fillId="5" borderId="0" xfId="0" applyNumberFormat="1" applyFont="1" applyFill="1"/>
    <xf numFmtId="0" fontId="9" fillId="5" borderId="0" xfId="0" applyFont="1" applyFill="1"/>
    <xf numFmtId="4" fontId="9" fillId="5" borderId="0" xfId="0" applyNumberFormat="1" applyFont="1" applyFill="1"/>
    <xf numFmtId="44" fontId="0" fillId="5" borderId="0" xfId="0" applyNumberFormat="1" applyFill="1"/>
    <xf numFmtId="0" fontId="11" fillId="0" borderId="0" xfId="0" applyFont="1"/>
    <xf numFmtId="164" fontId="0" fillId="0" borderId="0" xfId="0" applyNumberFormat="1"/>
    <xf numFmtId="164" fontId="0" fillId="4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"/>
  <sheetViews>
    <sheetView topLeftCell="D1" workbookViewId="0">
      <selection activeCell="H2" sqref="H2:M14"/>
    </sheetView>
  </sheetViews>
  <sheetFormatPr defaultRowHeight="15" x14ac:dyDescent="0.25"/>
  <cols>
    <col min="1" max="1" width="28.28515625" customWidth="1"/>
    <col min="2" max="2" width="14.140625" customWidth="1"/>
    <col min="3" max="3" width="11.5703125" bestFit="1" customWidth="1"/>
    <col min="4" max="4" width="13.7109375" customWidth="1"/>
    <col min="8" max="8" width="28.85546875" customWidth="1"/>
    <col min="9" max="10" width="10.42578125" bestFit="1" customWidth="1"/>
    <col min="11" max="12" width="9.7109375" bestFit="1" customWidth="1"/>
    <col min="13" max="14" width="10.42578125" bestFit="1" customWidth="1"/>
  </cols>
  <sheetData>
    <row r="2" spans="1:15" ht="14.45" x14ac:dyDescent="0.3">
      <c r="A2" t="s">
        <v>5</v>
      </c>
      <c r="B2" t="s">
        <v>6</v>
      </c>
      <c r="C2" t="s">
        <v>7</v>
      </c>
      <c r="H2" s="3" t="s">
        <v>0</v>
      </c>
      <c r="I2" s="3">
        <v>2017</v>
      </c>
      <c r="J2" s="1">
        <v>2016</v>
      </c>
      <c r="K2" s="1">
        <v>2015</v>
      </c>
      <c r="L2" s="1">
        <v>2014</v>
      </c>
      <c r="M2" s="1">
        <v>2013</v>
      </c>
    </row>
    <row r="3" spans="1:15" thickBot="1" x14ac:dyDescent="0.35">
      <c r="A3" s="6" t="s">
        <v>41</v>
      </c>
      <c r="B3" s="6" t="s">
        <v>1</v>
      </c>
      <c r="C3" s="27">
        <v>0.26900000000000002</v>
      </c>
      <c r="D3" s="6"/>
      <c r="H3" t="s">
        <v>51</v>
      </c>
      <c r="I3">
        <v>26.9</v>
      </c>
      <c r="J3" s="1">
        <v>25.7</v>
      </c>
      <c r="K3" s="2">
        <v>0.27800000000000002</v>
      </c>
      <c r="L3" s="2">
        <v>0.26300000000000001</v>
      </c>
      <c r="M3" s="2">
        <v>0.23200000000000001</v>
      </c>
    </row>
    <row r="4" spans="1:15" ht="14.45" x14ac:dyDescent="0.3">
      <c r="B4" s="3" t="s">
        <v>9</v>
      </c>
      <c r="C4" s="3" t="s">
        <v>10</v>
      </c>
      <c r="D4" s="3" t="s">
        <v>8</v>
      </c>
      <c r="H4" t="s">
        <v>47</v>
      </c>
      <c r="I4">
        <v>16.399999999999999</v>
      </c>
      <c r="J4" s="1"/>
      <c r="K4" s="2"/>
      <c r="L4" s="2"/>
      <c r="M4" s="2"/>
    </row>
    <row r="5" spans="1:15" ht="14.45" x14ac:dyDescent="0.3">
      <c r="A5" t="s">
        <v>14</v>
      </c>
      <c r="B5" s="10">
        <v>116335.76</v>
      </c>
      <c r="C5" s="5">
        <f>B5*C3</f>
        <v>31294.319439999999</v>
      </c>
      <c r="D5" s="5">
        <f>SUM(B5:C5)</f>
        <v>147630.07944</v>
      </c>
      <c r="H5" t="s">
        <v>2</v>
      </c>
      <c r="I5">
        <v>36.9</v>
      </c>
      <c r="J5" s="1">
        <v>33.299999999999997</v>
      </c>
      <c r="K5" s="2">
        <v>0.318</v>
      </c>
      <c r="L5" s="2">
        <v>0.33300000000000002</v>
      </c>
      <c r="M5" s="2">
        <v>0.29699999999999999</v>
      </c>
    </row>
    <row r="6" spans="1:15" ht="14.45" x14ac:dyDescent="0.3">
      <c r="H6" t="s">
        <v>3</v>
      </c>
      <c r="I6">
        <v>44.8</v>
      </c>
      <c r="J6" s="1">
        <v>42.9</v>
      </c>
      <c r="K6" s="2">
        <v>0.45600000000000002</v>
      </c>
      <c r="L6" s="2">
        <v>0.45500000000000002</v>
      </c>
      <c r="M6" s="2">
        <v>0.41399999999999998</v>
      </c>
    </row>
    <row r="7" spans="1:15" ht="14.45" x14ac:dyDescent="0.3">
      <c r="A7" t="s">
        <v>11</v>
      </c>
      <c r="B7" s="8">
        <v>1.005E-2</v>
      </c>
      <c r="H7" t="s">
        <v>53</v>
      </c>
      <c r="I7">
        <v>22.1</v>
      </c>
      <c r="J7" s="1">
        <v>28.1</v>
      </c>
      <c r="K7" s="2">
        <v>0.252</v>
      </c>
      <c r="L7" s="2">
        <v>0.18099999999999999</v>
      </c>
      <c r="M7" s="2">
        <v>0.251</v>
      </c>
    </row>
    <row r="8" spans="1:15" ht="14.45" x14ac:dyDescent="0.3">
      <c r="B8" s="5">
        <f>B5*B7</f>
        <v>1169.1743879999999</v>
      </c>
      <c r="C8" s="5">
        <f>C5*B7</f>
        <v>314.50791037199997</v>
      </c>
      <c r="D8" s="5">
        <f>SUM(B8:C8)</f>
        <v>1483.6822983719999</v>
      </c>
      <c r="H8" t="s">
        <v>49</v>
      </c>
      <c r="I8">
        <v>20.399999999999999</v>
      </c>
      <c r="J8" s="1"/>
      <c r="K8" s="2"/>
      <c r="L8" s="2"/>
      <c r="M8" s="2"/>
    </row>
    <row r="9" spans="1:15" ht="14.45" x14ac:dyDescent="0.3">
      <c r="H9" t="s">
        <v>52</v>
      </c>
      <c r="I9">
        <v>20.399999999999999</v>
      </c>
      <c r="J9" s="1"/>
      <c r="K9" s="2"/>
      <c r="L9" s="2"/>
      <c r="M9" s="2"/>
    </row>
    <row r="10" spans="1:15" ht="14.45" x14ac:dyDescent="0.3">
      <c r="A10" t="s">
        <v>12</v>
      </c>
      <c r="B10">
        <v>26.1</v>
      </c>
      <c r="H10" t="s">
        <v>54</v>
      </c>
      <c r="I10">
        <v>2.5</v>
      </c>
      <c r="J10" s="1">
        <v>2.6</v>
      </c>
      <c r="K10" s="2">
        <v>1.6E-2</v>
      </c>
      <c r="L10" s="2">
        <v>1.6E-2</v>
      </c>
      <c r="M10" s="2">
        <v>1.7000000000000001E-2</v>
      </c>
    </row>
    <row r="11" spans="1:15" ht="14.45" x14ac:dyDescent="0.3">
      <c r="B11" s="5">
        <f>B8/B10</f>
        <v>44.795953563218383</v>
      </c>
      <c r="C11" s="5">
        <f>C8/B10</f>
        <v>12.050111508505745</v>
      </c>
      <c r="D11" s="5">
        <f>SUM(B11:C11)</f>
        <v>56.846065071724126</v>
      </c>
      <c r="H11" t="s">
        <v>50</v>
      </c>
      <c r="I11">
        <v>7.6</v>
      </c>
      <c r="J11" s="1"/>
      <c r="K11" s="2"/>
      <c r="L11" s="2"/>
      <c r="M11" s="2"/>
    </row>
    <row r="12" spans="1:15" ht="14.45" x14ac:dyDescent="0.3">
      <c r="H12" t="s">
        <v>55</v>
      </c>
      <c r="I12">
        <v>7.6</v>
      </c>
      <c r="J12" s="1">
        <v>5.4</v>
      </c>
      <c r="K12" s="2">
        <v>3.9E-2</v>
      </c>
      <c r="L12" s="2">
        <v>4.5999999999999999E-2</v>
      </c>
      <c r="M12" s="2">
        <v>2.9000000000000001E-2</v>
      </c>
    </row>
    <row r="13" spans="1:15" ht="14.45" x14ac:dyDescent="0.3">
      <c r="A13" t="s">
        <v>13</v>
      </c>
      <c r="B13" s="9">
        <v>6.9</v>
      </c>
      <c r="H13" s="1" t="s">
        <v>4</v>
      </c>
      <c r="I13" s="1" t="s">
        <v>15</v>
      </c>
      <c r="J13" s="1">
        <v>17.5</v>
      </c>
      <c r="K13" s="2">
        <v>0.17499999999999999</v>
      </c>
      <c r="L13" s="2">
        <v>0.17100000000000001</v>
      </c>
      <c r="M13" s="2">
        <v>0.187</v>
      </c>
    </row>
    <row r="14" spans="1:15" ht="14.45" x14ac:dyDescent="0.3">
      <c r="A14" s="14" t="s">
        <v>56</v>
      </c>
      <c r="B14" s="5">
        <f>B11*B13</f>
        <v>309.09207958620686</v>
      </c>
      <c r="C14" s="5">
        <f>C11*B13</f>
        <v>83.145769408689645</v>
      </c>
      <c r="D14" s="5">
        <f>SUM(B14:C14)</f>
        <v>392.23784899489652</v>
      </c>
      <c r="H14" s="1" t="s">
        <v>48</v>
      </c>
      <c r="I14" s="1" t="s">
        <v>15</v>
      </c>
      <c r="J14" s="1">
        <v>14.9</v>
      </c>
      <c r="K14" s="2">
        <v>0.13100000000000001</v>
      </c>
      <c r="L14" s="2">
        <v>7.1999999999999995E-2</v>
      </c>
      <c r="M14" s="2">
        <v>4.3999999999999997E-2</v>
      </c>
    </row>
    <row r="16" spans="1:15" ht="14.45" x14ac:dyDescent="0.3">
      <c r="A16" s="26" t="s">
        <v>46</v>
      </c>
      <c r="N16" s="12"/>
      <c r="O16" s="13"/>
    </row>
    <row r="17" spans="1:15" ht="14.45" x14ac:dyDescent="0.3">
      <c r="N17" s="12"/>
      <c r="O17" s="13"/>
    </row>
    <row r="18" spans="1:15" ht="14.45" x14ac:dyDescent="0.3">
      <c r="A18" s="3" t="s">
        <v>45</v>
      </c>
      <c r="B18" t="s">
        <v>16</v>
      </c>
      <c r="C18" t="s">
        <v>17</v>
      </c>
      <c r="D18" t="s">
        <v>18</v>
      </c>
      <c r="H18" s="3" t="s">
        <v>40</v>
      </c>
      <c r="I18" t="s">
        <v>16</v>
      </c>
      <c r="J18" t="s">
        <v>17</v>
      </c>
      <c r="K18" t="s">
        <v>18</v>
      </c>
      <c r="M18" s="12"/>
      <c r="N18" s="12"/>
      <c r="O18" s="13"/>
    </row>
    <row r="19" spans="1:15" ht="14.45" x14ac:dyDescent="0.3">
      <c r="B19" s="12">
        <v>42552</v>
      </c>
      <c r="C19" s="12">
        <v>42565</v>
      </c>
      <c r="D19" s="13">
        <v>10</v>
      </c>
      <c r="I19" s="12">
        <v>42174</v>
      </c>
      <c r="J19" s="12">
        <v>42187</v>
      </c>
      <c r="K19" s="13">
        <v>2</v>
      </c>
      <c r="M19" s="12"/>
      <c r="N19" s="12"/>
      <c r="O19" s="13"/>
    </row>
    <row r="20" spans="1:15" ht="14.45" x14ac:dyDescent="0.3">
      <c r="B20" s="12">
        <v>42566</v>
      </c>
      <c r="C20" s="12">
        <v>42579</v>
      </c>
      <c r="D20" s="13">
        <v>10</v>
      </c>
      <c r="I20" s="12">
        <v>42188</v>
      </c>
      <c r="J20" s="12">
        <v>42201</v>
      </c>
      <c r="K20" s="13">
        <v>10</v>
      </c>
      <c r="M20" s="12"/>
      <c r="N20" s="12"/>
      <c r="O20" s="13"/>
    </row>
    <row r="21" spans="1:15" ht="14.45" x14ac:dyDescent="0.3">
      <c r="B21" s="12">
        <v>42580</v>
      </c>
      <c r="C21" s="12">
        <v>42593</v>
      </c>
      <c r="D21" s="13">
        <v>10</v>
      </c>
      <c r="I21" s="12">
        <v>42202</v>
      </c>
      <c r="J21" s="12">
        <v>42215</v>
      </c>
      <c r="K21" s="13">
        <v>10</v>
      </c>
      <c r="M21" s="12"/>
      <c r="N21" s="12"/>
      <c r="O21" s="13"/>
    </row>
    <row r="22" spans="1:15" ht="14.45" x14ac:dyDescent="0.3">
      <c r="B22" s="12">
        <v>42594</v>
      </c>
      <c r="C22" s="12">
        <v>42607</v>
      </c>
      <c r="D22" s="13">
        <v>10</v>
      </c>
      <c r="I22" s="12">
        <v>42216</v>
      </c>
      <c r="J22" s="12">
        <v>42229</v>
      </c>
      <c r="K22" s="13">
        <v>10</v>
      </c>
      <c r="M22" s="12"/>
      <c r="N22" s="12"/>
      <c r="O22" s="13"/>
    </row>
    <row r="23" spans="1:15" ht="14.45" x14ac:dyDescent="0.3">
      <c r="B23" s="12">
        <v>42608</v>
      </c>
      <c r="C23" s="12">
        <v>42621</v>
      </c>
      <c r="D23" s="13">
        <v>10</v>
      </c>
      <c r="I23" s="12">
        <v>42230</v>
      </c>
      <c r="J23" s="12">
        <v>42243</v>
      </c>
      <c r="K23" s="13">
        <v>10</v>
      </c>
      <c r="M23" s="12"/>
      <c r="N23" s="12"/>
      <c r="O23" s="13"/>
    </row>
    <row r="24" spans="1:15" ht="14.45" x14ac:dyDescent="0.3">
      <c r="B24" s="12">
        <v>42622</v>
      </c>
      <c r="C24" s="12">
        <v>42635</v>
      </c>
      <c r="D24" s="13">
        <v>10</v>
      </c>
      <c r="I24" s="12">
        <v>42244</v>
      </c>
      <c r="J24" s="12">
        <v>42257</v>
      </c>
      <c r="K24" s="13">
        <v>10</v>
      </c>
      <c r="M24" s="12"/>
      <c r="N24" s="12"/>
      <c r="O24" s="13"/>
    </row>
    <row r="25" spans="1:15" ht="14.45" x14ac:dyDescent="0.3">
      <c r="B25" s="12">
        <v>42636</v>
      </c>
      <c r="C25" s="12">
        <v>42649</v>
      </c>
      <c r="D25" s="13">
        <v>10</v>
      </c>
      <c r="I25" s="12">
        <v>42258</v>
      </c>
      <c r="J25" s="12">
        <v>42271</v>
      </c>
      <c r="K25" s="13">
        <v>10</v>
      </c>
      <c r="M25" s="12"/>
      <c r="N25" s="12"/>
      <c r="O25" s="13"/>
    </row>
    <row r="26" spans="1:15" ht="14.45" x14ac:dyDescent="0.3">
      <c r="B26" s="12">
        <v>42650</v>
      </c>
      <c r="C26" s="12">
        <v>42663</v>
      </c>
      <c r="D26" s="13">
        <v>10</v>
      </c>
      <c r="I26" s="12">
        <v>42272</v>
      </c>
      <c r="J26" s="12">
        <v>42285</v>
      </c>
      <c r="K26" s="13">
        <v>10</v>
      </c>
      <c r="M26" s="12"/>
      <c r="N26" s="12"/>
      <c r="O26" s="13"/>
    </row>
    <row r="27" spans="1:15" ht="14.45" x14ac:dyDescent="0.3">
      <c r="B27" s="12">
        <v>42664</v>
      </c>
      <c r="C27" s="12">
        <v>42677</v>
      </c>
      <c r="D27" s="13">
        <v>10</v>
      </c>
      <c r="I27" s="12">
        <v>42286</v>
      </c>
      <c r="J27" s="12">
        <v>42299</v>
      </c>
      <c r="K27" s="13">
        <v>10</v>
      </c>
      <c r="M27" s="12"/>
      <c r="N27" s="12"/>
      <c r="O27" s="13"/>
    </row>
    <row r="28" spans="1:15" ht="14.45" x14ac:dyDescent="0.3">
      <c r="B28" s="12">
        <v>42678</v>
      </c>
      <c r="C28" s="12">
        <v>42691</v>
      </c>
      <c r="D28" s="13">
        <v>10</v>
      </c>
      <c r="I28" s="12">
        <v>42300</v>
      </c>
      <c r="J28" s="12">
        <v>42313</v>
      </c>
      <c r="K28" s="13">
        <v>10</v>
      </c>
      <c r="M28" s="12"/>
      <c r="N28" s="12"/>
      <c r="O28" s="13"/>
    </row>
    <row r="29" spans="1:15" ht="14.45" x14ac:dyDescent="0.3">
      <c r="B29" s="12">
        <v>42692</v>
      </c>
      <c r="C29" s="12">
        <v>42705</v>
      </c>
      <c r="D29" s="13">
        <v>10</v>
      </c>
      <c r="I29" s="12">
        <v>42314</v>
      </c>
      <c r="J29" s="12">
        <v>42327</v>
      </c>
      <c r="K29" s="13">
        <v>10</v>
      </c>
      <c r="M29" s="12"/>
      <c r="N29" s="12"/>
      <c r="O29" s="13"/>
    </row>
    <row r="30" spans="1:15" ht="14.45" x14ac:dyDescent="0.3">
      <c r="B30" s="12">
        <v>42706</v>
      </c>
      <c r="C30" s="12">
        <v>42719</v>
      </c>
      <c r="D30" s="13">
        <v>10</v>
      </c>
      <c r="I30" s="12">
        <v>42328</v>
      </c>
      <c r="J30" s="12">
        <v>42341</v>
      </c>
      <c r="K30" s="13">
        <v>10</v>
      </c>
      <c r="M30" s="12"/>
      <c r="N30" s="12"/>
      <c r="O30" s="13"/>
    </row>
    <row r="31" spans="1:15" ht="14.45" x14ac:dyDescent="0.3">
      <c r="B31" s="12">
        <v>42720</v>
      </c>
      <c r="C31" s="12">
        <v>42733</v>
      </c>
      <c r="D31" s="13">
        <v>10</v>
      </c>
      <c r="I31" s="12">
        <v>42342</v>
      </c>
      <c r="J31" s="12">
        <v>42355</v>
      </c>
      <c r="K31" s="13">
        <v>10</v>
      </c>
      <c r="M31" s="12"/>
      <c r="N31" s="12"/>
      <c r="O31" s="13"/>
    </row>
    <row r="32" spans="1:15" ht="14.45" x14ac:dyDescent="0.3">
      <c r="B32" s="12">
        <v>42734</v>
      </c>
      <c r="C32" s="12">
        <v>42747</v>
      </c>
      <c r="D32" s="13">
        <v>10</v>
      </c>
      <c r="I32" s="12">
        <v>42356</v>
      </c>
      <c r="J32" s="12">
        <v>42369</v>
      </c>
      <c r="K32" s="13">
        <v>10</v>
      </c>
      <c r="M32" s="12"/>
      <c r="N32" s="12"/>
      <c r="O32" s="13"/>
    </row>
    <row r="33" spans="2:15" ht="14.45" x14ac:dyDescent="0.3">
      <c r="B33" s="12">
        <v>42748</v>
      </c>
      <c r="C33" s="12">
        <v>42761</v>
      </c>
      <c r="D33" s="13">
        <v>10</v>
      </c>
      <c r="I33" s="12">
        <v>42370</v>
      </c>
      <c r="J33" s="12">
        <v>42383</v>
      </c>
      <c r="K33" s="13">
        <v>10</v>
      </c>
      <c r="M33" s="12"/>
      <c r="N33" s="12"/>
      <c r="O33" s="13"/>
    </row>
    <row r="34" spans="2:15" ht="14.45" x14ac:dyDescent="0.3">
      <c r="B34" s="12">
        <v>42762</v>
      </c>
      <c r="C34" s="12">
        <v>42775</v>
      </c>
      <c r="D34" s="13">
        <v>10</v>
      </c>
      <c r="I34" s="12">
        <v>42384</v>
      </c>
      <c r="J34" s="12">
        <v>42397</v>
      </c>
      <c r="K34" s="13">
        <v>10</v>
      </c>
      <c r="M34" s="12"/>
      <c r="N34" s="12"/>
      <c r="O34" s="13"/>
    </row>
    <row r="35" spans="2:15" ht="14.45" x14ac:dyDescent="0.3">
      <c r="B35" s="12">
        <v>42776</v>
      </c>
      <c r="C35" s="12">
        <v>42789</v>
      </c>
      <c r="D35" s="13">
        <v>10</v>
      </c>
      <c r="I35" s="12">
        <v>42398</v>
      </c>
      <c r="J35" s="12">
        <v>42411</v>
      </c>
      <c r="K35" s="13">
        <v>10</v>
      </c>
      <c r="M35" s="12"/>
      <c r="N35" s="12"/>
      <c r="O35" s="13"/>
    </row>
    <row r="36" spans="2:15" ht="14.45" x14ac:dyDescent="0.3">
      <c r="B36" s="12">
        <v>42790</v>
      </c>
      <c r="C36" s="12">
        <v>42803</v>
      </c>
      <c r="D36" s="13">
        <v>10</v>
      </c>
      <c r="I36" s="12">
        <v>42412</v>
      </c>
      <c r="J36" s="12">
        <v>42425</v>
      </c>
      <c r="K36" s="13">
        <v>10</v>
      </c>
      <c r="M36" s="12"/>
      <c r="N36" s="12"/>
      <c r="O36" s="13"/>
    </row>
    <row r="37" spans="2:15" ht="14.45" x14ac:dyDescent="0.3">
      <c r="B37" s="12">
        <v>42804</v>
      </c>
      <c r="C37" s="12">
        <v>42817</v>
      </c>
      <c r="D37" s="13">
        <v>10</v>
      </c>
      <c r="I37" s="12">
        <v>42426</v>
      </c>
      <c r="J37" s="12">
        <v>42439</v>
      </c>
      <c r="K37" s="13">
        <v>10</v>
      </c>
      <c r="M37" s="12"/>
      <c r="N37" s="12"/>
      <c r="O37" s="13"/>
    </row>
    <row r="38" spans="2:15" ht="14.45" x14ac:dyDescent="0.3">
      <c r="B38" s="12">
        <v>42818</v>
      </c>
      <c r="C38" s="12">
        <v>42831</v>
      </c>
      <c r="D38" s="13">
        <v>10</v>
      </c>
      <c r="I38" s="12">
        <v>42440</v>
      </c>
      <c r="J38" s="12">
        <v>42453</v>
      </c>
      <c r="K38" s="13">
        <v>10</v>
      </c>
      <c r="M38" s="12"/>
      <c r="N38" s="12"/>
      <c r="O38" s="13"/>
    </row>
    <row r="39" spans="2:15" ht="14.45" x14ac:dyDescent="0.3">
      <c r="B39" s="12">
        <v>42832</v>
      </c>
      <c r="C39" s="12">
        <v>42845</v>
      </c>
      <c r="D39" s="13">
        <v>10</v>
      </c>
      <c r="I39" s="12">
        <v>42454</v>
      </c>
      <c r="J39" s="12">
        <v>42467</v>
      </c>
      <c r="K39" s="13">
        <v>10</v>
      </c>
      <c r="M39" s="12"/>
      <c r="N39" s="12"/>
      <c r="O39" s="13"/>
    </row>
    <row r="40" spans="2:15" ht="14.45" x14ac:dyDescent="0.3">
      <c r="B40" s="12">
        <v>42846</v>
      </c>
      <c r="C40" s="12">
        <v>42859</v>
      </c>
      <c r="D40" s="13">
        <v>10</v>
      </c>
      <c r="I40" s="12">
        <v>42468</v>
      </c>
      <c r="J40" s="12">
        <v>42481</v>
      </c>
      <c r="K40" s="13">
        <v>10</v>
      </c>
      <c r="M40" s="12"/>
      <c r="N40" s="12"/>
      <c r="O40" s="13"/>
    </row>
    <row r="41" spans="2:15" ht="14.45" x14ac:dyDescent="0.3">
      <c r="B41" s="12">
        <v>42860</v>
      </c>
      <c r="C41" s="12">
        <v>42873</v>
      </c>
      <c r="D41" s="13">
        <v>10</v>
      </c>
      <c r="I41" s="12">
        <v>42482</v>
      </c>
      <c r="J41" s="12">
        <v>42495</v>
      </c>
      <c r="K41" s="13">
        <v>10</v>
      </c>
      <c r="M41" s="12"/>
      <c r="N41" s="12"/>
      <c r="O41" s="13"/>
    </row>
    <row r="42" spans="2:15" ht="14.45" x14ac:dyDescent="0.3">
      <c r="B42" s="12">
        <v>42874</v>
      </c>
      <c r="C42" s="12">
        <v>42887</v>
      </c>
      <c r="D42" s="13">
        <v>10</v>
      </c>
      <c r="I42" s="12">
        <v>42496</v>
      </c>
      <c r="J42" s="12">
        <v>42509</v>
      </c>
      <c r="K42" s="13">
        <v>10</v>
      </c>
      <c r="M42" s="12"/>
      <c r="N42" s="12"/>
      <c r="O42" s="13"/>
    </row>
    <row r="43" spans="2:15" ht="14.45" x14ac:dyDescent="0.3">
      <c r="B43" s="12">
        <v>42888</v>
      </c>
      <c r="C43" s="12">
        <v>42901</v>
      </c>
      <c r="D43" s="13">
        <v>10</v>
      </c>
      <c r="I43" s="12">
        <v>42510</v>
      </c>
      <c r="J43" s="12">
        <v>42523</v>
      </c>
      <c r="K43" s="13">
        <v>10</v>
      </c>
      <c r="M43" s="11"/>
      <c r="N43" s="11"/>
      <c r="O43" s="13"/>
    </row>
    <row r="44" spans="2:15" x14ac:dyDescent="0.25">
      <c r="B44" s="12">
        <v>42902</v>
      </c>
      <c r="C44" s="12">
        <v>42915</v>
      </c>
      <c r="D44" s="13">
        <v>10</v>
      </c>
      <c r="I44" s="12">
        <v>42524</v>
      </c>
      <c r="J44" s="12">
        <v>42537</v>
      </c>
      <c r="K44" s="13">
        <v>10</v>
      </c>
    </row>
    <row r="45" spans="2:15" x14ac:dyDescent="0.25">
      <c r="B45" s="12">
        <v>42916</v>
      </c>
      <c r="C45" s="12">
        <v>42929</v>
      </c>
      <c r="D45" s="13">
        <v>1</v>
      </c>
      <c r="I45" s="12">
        <v>42538</v>
      </c>
      <c r="J45" s="12">
        <v>42551</v>
      </c>
      <c r="K45" s="13">
        <v>10</v>
      </c>
    </row>
    <row r="46" spans="2:15" x14ac:dyDescent="0.25">
      <c r="B46" s="11"/>
      <c r="C46" s="11"/>
      <c r="D46" s="13">
        <v>26.1</v>
      </c>
      <c r="I46" s="11"/>
      <c r="J46" s="11"/>
      <c r="K46" s="13">
        <v>26.1</v>
      </c>
    </row>
    <row r="47" spans="2:15" x14ac:dyDescent="0.25">
      <c r="H47" s="21"/>
      <c r="I47" s="22"/>
      <c r="J47" s="22"/>
      <c r="K47" s="23"/>
    </row>
    <row r="48" spans="2:15" x14ac:dyDescent="0.25">
      <c r="H48" s="21"/>
      <c r="I48" s="24"/>
      <c r="J48" s="22"/>
      <c r="K48" s="23"/>
    </row>
    <row r="49" spans="8:11" x14ac:dyDescent="0.25">
      <c r="H49" s="21"/>
      <c r="I49" s="24"/>
      <c r="J49" s="22"/>
      <c r="K49" s="23"/>
    </row>
    <row r="50" spans="8:11" x14ac:dyDescent="0.25">
      <c r="H50" s="21"/>
      <c r="I50" s="24"/>
      <c r="J50" s="22"/>
      <c r="K50" s="23"/>
    </row>
    <row r="51" spans="8:11" x14ac:dyDescent="0.25">
      <c r="H51" s="21"/>
      <c r="I51" s="22"/>
      <c r="J51" s="22"/>
      <c r="K51" s="23"/>
    </row>
    <row r="52" spans="8:11" x14ac:dyDescent="0.25">
      <c r="H52" s="21"/>
      <c r="I52" s="22"/>
      <c r="J52" s="22"/>
      <c r="K52" s="23"/>
    </row>
    <row r="53" spans="8:11" x14ac:dyDescent="0.25">
      <c r="H53" s="21"/>
      <c r="I53" s="22"/>
      <c r="J53" s="22"/>
      <c r="K53" s="23"/>
    </row>
    <row r="54" spans="8:11" x14ac:dyDescent="0.25">
      <c r="H54" s="21"/>
      <c r="I54" s="22"/>
      <c r="J54" s="22"/>
      <c r="K54" s="23"/>
    </row>
    <row r="55" spans="8:11" x14ac:dyDescent="0.25">
      <c r="H55" s="21"/>
      <c r="I55" s="22"/>
      <c r="J55" s="22"/>
      <c r="K55" s="23"/>
    </row>
    <row r="56" spans="8:11" x14ac:dyDescent="0.25">
      <c r="H56" s="21"/>
      <c r="I56" s="22"/>
      <c r="J56" s="22"/>
      <c r="K56" s="23"/>
    </row>
    <row r="57" spans="8:11" x14ac:dyDescent="0.25">
      <c r="H57" s="21"/>
      <c r="I57" s="22"/>
      <c r="J57" s="22"/>
      <c r="K57" s="23"/>
    </row>
    <row r="58" spans="8:11" x14ac:dyDescent="0.25">
      <c r="H58" s="21"/>
      <c r="I58" s="22"/>
      <c r="J58" s="22"/>
      <c r="K58" s="23"/>
    </row>
    <row r="59" spans="8:11" x14ac:dyDescent="0.25">
      <c r="H59" s="21"/>
      <c r="I59" s="22"/>
      <c r="J59" s="22"/>
      <c r="K59" s="23"/>
    </row>
    <row r="60" spans="8:11" x14ac:dyDescent="0.25">
      <c r="H60" s="21"/>
      <c r="I60" s="22"/>
      <c r="J60" s="22"/>
      <c r="K60" s="23"/>
    </row>
    <row r="61" spans="8:11" x14ac:dyDescent="0.25">
      <c r="H61" s="21"/>
      <c r="I61" s="22"/>
      <c r="J61" s="22"/>
      <c r="K61" s="23"/>
    </row>
    <row r="62" spans="8:11" x14ac:dyDescent="0.25">
      <c r="H62" s="21"/>
      <c r="I62" s="22"/>
      <c r="J62" s="22"/>
      <c r="K62" s="23"/>
    </row>
    <row r="63" spans="8:11" x14ac:dyDescent="0.25">
      <c r="H63" s="21"/>
      <c r="I63" s="22"/>
      <c r="J63" s="22"/>
      <c r="K63" s="23"/>
    </row>
    <row r="64" spans="8:11" x14ac:dyDescent="0.25">
      <c r="H64" s="21"/>
      <c r="I64" s="22"/>
      <c r="J64" s="22"/>
      <c r="K64" s="23"/>
    </row>
    <row r="65" spans="8:11" x14ac:dyDescent="0.25">
      <c r="H65" s="21"/>
      <c r="I65" s="22"/>
      <c r="J65" s="22"/>
      <c r="K65" s="23"/>
    </row>
    <row r="66" spans="8:11" x14ac:dyDescent="0.25">
      <c r="H66" s="21"/>
      <c r="I66" s="22"/>
      <c r="J66" s="22"/>
      <c r="K66" s="23"/>
    </row>
    <row r="67" spans="8:11" x14ac:dyDescent="0.25">
      <c r="H67" s="21"/>
      <c r="I67" s="22"/>
      <c r="J67" s="22"/>
      <c r="K67" s="23"/>
    </row>
    <row r="68" spans="8:11" x14ac:dyDescent="0.25">
      <c r="H68" s="21"/>
      <c r="I68" s="22"/>
      <c r="J68" s="22"/>
      <c r="K68" s="23"/>
    </row>
    <row r="69" spans="8:11" x14ac:dyDescent="0.25">
      <c r="H69" s="21"/>
      <c r="I69" s="22"/>
      <c r="J69" s="22"/>
      <c r="K69" s="23"/>
    </row>
    <row r="70" spans="8:11" x14ac:dyDescent="0.25">
      <c r="H70" s="21"/>
      <c r="I70" s="22"/>
      <c r="J70" s="22"/>
      <c r="K70" s="23"/>
    </row>
    <row r="71" spans="8:11" x14ac:dyDescent="0.25">
      <c r="H71" s="21"/>
      <c r="I71" s="22"/>
      <c r="J71" s="22"/>
      <c r="K71" s="23"/>
    </row>
    <row r="72" spans="8:11" x14ac:dyDescent="0.25">
      <c r="H72" s="21"/>
      <c r="I72" s="22"/>
      <c r="J72" s="22"/>
      <c r="K72" s="23"/>
    </row>
    <row r="73" spans="8:11" x14ac:dyDescent="0.25">
      <c r="H73" s="21"/>
      <c r="I73" s="25"/>
      <c r="J73" s="25"/>
      <c r="K73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13" workbookViewId="0">
      <selection activeCell="A28" sqref="A28:XFD72"/>
    </sheetView>
  </sheetViews>
  <sheetFormatPr defaultRowHeight="15" x14ac:dyDescent="0.25"/>
  <cols>
    <col min="1" max="1" width="25.42578125" customWidth="1"/>
    <col min="2" max="2" width="17.140625" style="5" customWidth="1"/>
    <col min="3" max="3" width="17" style="5" customWidth="1"/>
    <col min="4" max="4" width="14.7109375" style="5" customWidth="1"/>
    <col min="5" max="5" width="14.140625" customWidth="1"/>
    <col min="6" max="6" width="12.42578125" customWidth="1"/>
    <col min="8" max="8" width="31.28515625" customWidth="1"/>
    <col min="9" max="9" width="12" customWidth="1"/>
    <col min="10" max="10" width="11" customWidth="1"/>
    <col min="13" max="14" width="10.42578125" bestFit="1" customWidth="1"/>
    <col min="15" max="15" width="6.140625" bestFit="1" customWidth="1"/>
  </cols>
  <sheetData>
    <row r="1" spans="1:13" x14ac:dyDescent="0.25">
      <c r="B1"/>
      <c r="C1"/>
      <c r="D1"/>
    </row>
    <row r="2" spans="1:13" x14ac:dyDescent="0.25">
      <c r="A2" t="s">
        <v>5</v>
      </c>
      <c r="B2" t="s">
        <v>6</v>
      </c>
      <c r="C2" t="s">
        <v>7</v>
      </c>
      <c r="D2"/>
    </row>
    <row r="3" spans="1:13" ht="15.75" thickBot="1" x14ac:dyDescent="0.3">
      <c r="A3" s="20" t="s">
        <v>38</v>
      </c>
      <c r="B3" s="6" t="s">
        <v>1</v>
      </c>
      <c r="C3" s="28">
        <v>0.26900000000000002</v>
      </c>
      <c r="D3" s="6"/>
    </row>
    <row r="4" spans="1:13" ht="14.45" x14ac:dyDescent="0.3">
      <c r="B4" s="3" t="s">
        <v>9</v>
      </c>
      <c r="C4" s="3" t="s">
        <v>10</v>
      </c>
      <c r="D4" s="3" t="s">
        <v>8</v>
      </c>
      <c r="H4" s="3" t="s">
        <v>0</v>
      </c>
      <c r="I4" s="3">
        <v>2017</v>
      </c>
      <c r="J4" s="1">
        <v>2016</v>
      </c>
      <c r="K4" s="1">
        <v>2015</v>
      </c>
      <c r="L4" s="1">
        <v>2014</v>
      </c>
      <c r="M4" s="1">
        <v>2013</v>
      </c>
    </row>
    <row r="5" spans="1:13" x14ac:dyDescent="0.25">
      <c r="A5" t="s">
        <v>30</v>
      </c>
      <c r="B5" s="31">
        <v>298000</v>
      </c>
      <c r="C5" s="5">
        <f>B5*C3</f>
        <v>80162</v>
      </c>
      <c r="D5" s="5">
        <f>SUM(B5:C5)</f>
        <v>378162</v>
      </c>
      <c r="H5" t="s">
        <v>51</v>
      </c>
      <c r="I5">
        <v>26.9</v>
      </c>
      <c r="J5" s="1">
        <v>25.7</v>
      </c>
      <c r="K5" s="2">
        <v>0.27800000000000002</v>
      </c>
      <c r="L5" s="2">
        <v>0.26300000000000001</v>
      </c>
      <c r="M5" s="2">
        <v>0.23200000000000001</v>
      </c>
    </row>
    <row r="6" spans="1:13" x14ac:dyDescent="0.25">
      <c r="A6" t="s">
        <v>26</v>
      </c>
      <c r="B6" s="15">
        <v>185100</v>
      </c>
      <c r="C6" s="5">
        <f>B6*C3</f>
        <v>49791.9</v>
      </c>
      <c r="D6" s="5">
        <f>SUM(B6:C6)</f>
        <v>234891.9</v>
      </c>
      <c r="H6" t="s">
        <v>47</v>
      </c>
      <c r="I6">
        <v>16.399999999999999</v>
      </c>
      <c r="J6" s="1"/>
      <c r="K6" s="2"/>
      <c r="L6" s="2"/>
      <c r="M6" s="2"/>
    </row>
    <row r="7" spans="1:13" x14ac:dyDescent="0.25">
      <c r="B7"/>
      <c r="C7"/>
      <c r="D7"/>
      <c r="E7" t="s">
        <v>22</v>
      </c>
      <c r="F7" t="s">
        <v>22</v>
      </c>
      <c r="H7" t="s">
        <v>2</v>
      </c>
      <c r="I7">
        <v>36.9</v>
      </c>
      <c r="J7" s="1">
        <v>33.299999999999997</v>
      </c>
      <c r="K7" s="2">
        <v>0.318</v>
      </c>
      <c r="L7" s="2">
        <v>0.33300000000000002</v>
      </c>
      <c r="M7" s="2">
        <v>0.29699999999999999</v>
      </c>
    </row>
    <row r="8" spans="1:13" x14ac:dyDescent="0.25">
      <c r="A8" t="s">
        <v>36</v>
      </c>
      <c r="B8" s="29">
        <v>0.2</v>
      </c>
      <c r="C8"/>
      <c r="D8"/>
      <c r="H8" t="s">
        <v>3</v>
      </c>
      <c r="I8">
        <v>44.8</v>
      </c>
      <c r="J8" s="1">
        <v>42.9</v>
      </c>
      <c r="K8" s="2">
        <v>0.45600000000000002</v>
      </c>
      <c r="L8" s="2">
        <v>0.45500000000000002</v>
      </c>
      <c r="M8" s="2">
        <v>0.41399999999999998</v>
      </c>
    </row>
    <row r="9" spans="1:13" x14ac:dyDescent="0.25">
      <c r="A9" t="s">
        <v>23</v>
      </c>
      <c r="B9" s="5">
        <f>B5*B8</f>
        <v>59600</v>
      </c>
      <c r="C9" s="5">
        <f>C5*B8</f>
        <v>16032.400000000001</v>
      </c>
      <c r="D9" s="5">
        <f>SUM(B9:C9)</f>
        <v>75632.399999999994</v>
      </c>
      <c r="E9" s="5">
        <f>D9/26.1</f>
        <v>2897.7931034482754</v>
      </c>
      <c r="H9" t="s">
        <v>53</v>
      </c>
      <c r="I9">
        <v>22.1</v>
      </c>
      <c r="J9" s="1">
        <v>28.1</v>
      </c>
      <c r="K9" s="2">
        <v>0.252</v>
      </c>
      <c r="L9" s="2">
        <v>0.18099999999999999</v>
      </c>
      <c r="M9" s="2">
        <v>0.251</v>
      </c>
    </row>
    <row r="10" spans="1:13" x14ac:dyDescent="0.25">
      <c r="A10" t="s">
        <v>19</v>
      </c>
      <c r="B10" s="5">
        <f>B6*B8</f>
        <v>37020</v>
      </c>
      <c r="C10" s="5">
        <f>C6*B8</f>
        <v>9958.380000000001</v>
      </c>
      <c r="D10" s="5">
        <f>SUM(B10:C10)</f>
        <v>46978.380000000005</v>
      </c>
      <c r="E10" s="5" t="s">
        <v>15</v>
      </c>
      <c r="F10" s="5" t="s">
        <v>15</v>
      </c>
      <c r="H10" t="s">
        <v>49</v>
      </c>
      <c r="I10">
        <v>20.399999999999999</v>
      </c>
      <c r="J10" s="1"/>
      <c r="K10" s="2"/>
      <c r="L10" s="2"/>
      <c r="M10" s="2"/>
    </row>
    <row r="11" spans="1:13" x14ac:dyDescent="0.25">
      <c r="H11" t="s">
        <v>52</v>
      </c>
      <c r="I11">
        <v>20.399999999999999</v>
      </c>
      <c r="J11" s="1"/>
      <c r="K11" s="2"/>
      <c r="L11" s="2"/>
      <c r="M11" s="2"/>
    </row>
    <row r="12" spans="1:13" x14ac:dyDescent="0.25">
      <c r="A12" t="s">
        <v>37</v>
      </c>
      <c r="B12" s="5">
        <f>B9-B10</f>
        <v>22580</v>
      </c>
      <c r="C12" s="5">
        <f>C9-C10</f>
        <v>6074.02</v>
      </c>
      <c r="D12" s="5">
        <f>SUM(B12:C12)</f>
        <v>28654.02</v>
      </c>
      <c r="H12" t="s">
        <v>54</v>
      </c>
      <c r="I12">
        <v>2.5</v>
      </c>
      <c r="J12" s="1">
        <v>2.6</v>
      </c>
      <c r="K12" s="2">
        <v>1.6E-2</v>
      </c>
      <c r="L12" s="2">
        <v>1.6E-2</v>
      </c>
      <c r="M12" s="2">
        <v>1.7000000000000001E-2</v>
      </c>
    </row>
    <row r="13" spans="1:13" x14ac:dyDescent="0.25">
      <c r="A13" s="17" t="s">
        <v>25</v>
      </c>
      <c r="B13" s="35">
        <f>B12/B5</f>
        <v>7.5771812080536918E-2</v>
      </c>
      <c r="C13" s="18">
        <f>C12/C5</f>
        <v>7.5771812080536918E-2</v>
      </c>
      <c r="D13" s="18">
        <f>D12/D5</f>
        <v>7.5771812080536918E-2</v>
      </c>
      <c r="H13" t="s">
        <v>50</v>
      </c>
      <c r="I13">
        <v>7.6</v>
      </c>
      <c r="J13" s="1"/>
      <c r="K13" s="2"/>
      <c r="L13" s="2"/>
      <c r="M13" s="2"/>
    </row>
    <row r="14" spans="1:13" x14ac:dyDescent="0.25">
      <c r="A14" s="17" t="s">
        <v>24</v>
      </c>
      <c r="B14" s="35">
        <f>B8-B13</f>
        <v>0.12422818791946309</v>
      </c>
      <c r="C14" s="18">
        <f>B8-C13</f>
        <v>0.12422818791946309</v>
      </c>
      <c r="D14" s="18">
        <f>B8-D13</f>
        <v>0.12422818791946309</v>
      </c>
      <c r="H14" t="s">
        <v>55</v>
      </c>
      <c r="I14">
        <v>7.6</v>
      </c>
      <c r="J14" s="1">
        <v>5.4</v>
      </c>
      <c r="K14" s="2">
        <v>3.9E-2</v>
      </c>
      <c r="L14" s="2">
        <v>4.5999999999999999E-2</v>
      </c>
      <c r="M14" s="2">
        <v>2.9000000000000001E-2</v>
      </c>
    </row>
    <row r="15" spans="1:13" x14ac:dyDescent="0.25">
      <c r="B15" s="34">
        <f>SUM(B13:B14)</f>
        <v>0.2</v>
      </c>
      <c r="C15" s="4">
        <f t="shared" ref="C15:D15" si="0">SUM(C13:C14)</f>
        <v>0.2</v>
      </c>
      <c r="D15" s="4">
        <f t="shared" si="0"/>
        <v>0.2</v>
      </c>
      <c r="H15" s="1" t="s">
        <v>4</v>
      </c>
      <c r="I15" s="1" t="s">
        <v>15</v>
      </c>
      <c r="J15" s="1">
        <v>17.5</v>
      </c>
      <c r="K15" s="2">
        <v>0.17499999999999999</v>
      </c>
      <c r="L15" s="2">
        <v>0.17100000000000001</v>
      </c>
      <c r="M15" s="2">
        <v>0.187</v>
      </c>
    </row>
    <row r="16" spans="1:13" x14ac:dyDescent="0.25">
      <c r="B16"/>
      <c r="C16"/>
      <c r="D16"/>
      <c r="H16" s="1" t="s">
        <v>48</v>
      </c>
      <c r="I16" s="1" t="s">
        <v>15</v>
      </c>
      <c r="J16" s="1">
        <v>14.9</v>
      </c>
      <c r="K16" s="2">
        <v>0.13100000000000001</v>
      </c>
      <c r="L16" s="2">
        <v>7.1999999999999995E-2</v>
      </c>
      <c r="M16" s="2">
        <v>4.3999999999999997E-2</v>
      </c>
    </row>
    <row r="17" spans="1:16" x14ac:dyDescent="0.25">
      <c r="A17" s="16" t="s">
        <v>35</v>
      </c>
      <c r="B17" s="16">
        <v>26.1</v>
      </c>
      <c r="C17" s="16"/>
      <c r="D17" s="16"/>
      <c r="E17" s="16"/>
    </row>
    <row r="18" spans="1:16" x14ac:dyDescent="0.25">
      <c r="A18" s="16" t="s">
        <v>34</v>
      </c>
      <c r="B18" s="19">
        <f>B10/B17</f>
        <v>1418.3908045977012</v>
      </c>
      <c r="C18" s="19">
        <f>C10/B17</f>
        <v>381.54712643678164</v>
      </c>
      <c r="D18" s="19">
        <f>SUM(B18:C18)</f>
        <v>1799.9379310344827</v>
      </c>
      <c r="E18" s="16"/>
    </row>
    <row r="19" spans="1:16" x14ac:dyDescent="0.25">
      <c r="A19" s="16" t="s">
        <v>21</v>
      </c>
      <c r="B19" s="19">
        <f>B12/B17</f>
        <v>865.13409961685818</v>
      </c>
      <c r="C19" s="19">
        <f>C12/B17</f>
        <v>232.72107279693486</v>
      </c>
      <c r="D19" s="19">
        <f>SUM(B19:C19)</f>
        <v>1097.8551724137931</v>
      </c>
      <c r="E19" s="19">
        <f>SUM(D18:D19)</f>
        <v>2897.7931034482758</v>
      </c>
      <c r="I19" s="33"/>
      <c r="M19" s="33"/>
    </row>
    <row r="20" spans="1:16" x14ac:dyDescent="0.25">
      <c r="B20"/>
      <c r="C20"/>
      <c r="D20"/>
      <c r="H20" s="3"/>
    </row>
    <row r="21" spans="1:16" x14ac:dyDescent="0.25">
      <c r="A21" t="s">
        <v>13</v>
      </c>
      <c r="B21" s="30">
        <v>3</v>
      </c>
      <c r="C21"/>
      <c r="D21"/>
      <c r="I21" s="12"/>
      <c r="J21" s="12"/>
      <c r="K21" s="13"/>
      <c r="M21" s="12"/>
      <c r="N21" s="12"/>
      <c r="O21" s="13"/>
      <c r="P21" s="13">
        <v>1</v>
      </c>
    </row>
    <row r="22" spans="1:16" x14ac:dyDescent="0.25">
      <c r="A22" t="s">
        <v>32</v>
      </c>
      <c r="B22" s="5">
        <f>B18*B21</f>
        <v>4255.1724137931033</v>
      </c>
      <c r="C22" s="5">
        <f>C18*B21</f>
        <v>1144.641379310345</v>
      </c>
      <c r="D22" s="5">
        <f>SUM(B22:C22)</f>
        <v>5399.813793103448</v>
      </c>
      <c r="F22" s="5">
        <f>E19*B21</f>
        <v>8693.3793103448279</v>
      </c>
      <c r="I22" s="12"/>
      <c r="J22" s="12"/>
      <c r="K22" s="13"/>
      <c r="M22" s="12"/>
      <c r="N22" s="12"/>
      <c r="O22" s="13"/>
      <c r="P22" s="13">
        <v>2</v>
      </c>
    </row>
    <row r="23" spans="1:16" x14ac:dyDescent="0.25">
      <c r="A23" t="s">
        <v>33</v>
      </c>
      <c r="B23" s="5">
        <f>B19*B21</f>
        <v>2595.4022988505744</v>
      </c>
      <c r="C23" s="5">
        <f>C19*B21</f>
        <v>698.16321839080456</v>
      </c>
      <c r="D23" s="5">
        <f>SUM(B23:C23)</f>
        <v>3293.565517241379</v>
      </c>
      <c r="E23" s="5" t="s">
        <v>44</v>
      </c>
      <c r="I23" s="12"/>
      <c r="J23" s="12"/>
      <c r="K23" s="13"/>
      <c r="M23" s="12"/>
      <c r="N23" s="12"/>
      <c r="O23" s="13"/>
      <c r="P23" s="13">
        <v>3</v>
      </c>
    </row>
    <row r="24" spans="1:16" x14ac:dyDescent="0.25">
      <c r="I24" s="12"/>
      <c r="J24" s="12"/>
      <c r="K24" s="13"/>
      <c r="M24" s="12"/>
      <c r="N24" s="12"/>
      <c r="O24" s="13"/>
      <c r="P24" s="13">
        <v>4</v>
      </c>
    </row>
    <row r="25" spans="1:16" x14ac:dyDescent="0.25">
      <c r="A25" s="30" t="s">
        <v>39</v>
      </c>
      <c r="B25" s="32"/>
      <c r="I25" s="12"/>
      <c r="J25" s="12"/>
      <c r="K25" s="13"/>
      <c r="M25" s="12"/>
      <c r="N25" s="12"/>
      <c r="O25" s="13"/>
      <c r="P25" s="13">
        <v>5</v>
      </c>
    </row>
    <row r="26" spans="1:16" x14ac:dyDescent="0.25">
      <c r="I26" s="12"/>
      <c r="J26" s="12"/>
      <c r="K26" s="13"/>
      <c r="M26" s="12"/>
      <c r="N26" s="12"/>
      <c r="O26" s="13"/>
      <c r="P26" s="13">
        <v>6</v>
      </c>
    </row>
    <row r="27" spans="1:16" ht="14.45" x14ac:dyDescent="0.3">
      <c r="I27" s="12"/>
      <c r="J27" s="12"/>
      <c r="K27" s="13"/>
      <c r="M27" s="12"/>
      <c r="N27" s="12"/>
      <c r="O27" s="13"/>
      <c r="P27" s="13">
        <v>7</v>
      </c>
    </row>
    <row r="28" spans="1:16" ht="14.45" x14ac:dyDescent="0.3">
      <c r="A28" s="3" t="s">
        <v>45</v>
      </c>
      <c r="B28" t="s">
        <v>16</v>
      </c>
      <c r="C28" t="s">
        <v>17</v>
      </c>
      <c r="D28" t="s">
        <v>18</v>
      </c>
      <c r="H28" s="3" t="s">
        <v>40</v>
      </c>
      <c r="I28" t="s">
        <v>16</v>
      </c>
      <c r="J28" t="s">
        <v>17</v>
      </c>
      <c r="K28" t="s">
        <v>18</v>
      </c>
      <c r="M28" s="12"/>
      <c r="N28" s="12"/>
      <c r="O28" s="13"/>
    </row>
    <row r="29" spans="1:16" ht="14.45" x14ac:dyDescent="0.3">
      <c r="B29" s="12">
        <v>42552</v>
      </c>
      <c r="C29" s="12">
        <v>42565</v>
      </c>
      <c r="D29" s="13">
        <v>10</v>
      </c>
      <c r="I29" s="12">
        <v>42174</v>
      </c>
      <c r="J29" s="12">
        <v>42187</v>
      </c>
      <c r="K29" s="13">
        <v>2</v>
      </c>
      <c r="M29" s="12"/>
      <c r="N29" s="12"/>
      <c r="O29" s="13"/>
    </row>
    <row r="30" spans="1:16" ht="14.45" x14ac:dyDescent="0.3">
      <c r="B30" s="12">
        <v>42566</v>
      </c>
      <c r="C30" s="12">
        <v>42579</v>
      </c>
      <c r="D30" s="13">
        <v>10</v>
      </c>
      <c r="I30" s="12">
        <v>42188</v>
      </c>
      <c r="J30" s="12">
        <v>42201</v>
      </c>
      <c r="K30" s="13">
        <v>10</v>
      </c>
      <c r="M30" s="12"/>
      <c r="N30" s="12"/>
      <c r="O30" s="13"/>
    </row>
    <row r="31" spans="1:16" ht="14.45" x14ac:dyDescent="0.3">
      <c r="B31" s="12">
        <v>42580</v>
      </c>
      <c r="C31" s="12">
        <v>42593</v>
      </c>
      <c r="D31" s="13">
        <v>10</v>
      </c>
      <c r="I31" s="12">
        <v>42202</v>
      </c>
      <c r="J31" s="12">
        <v>42215</v>
      </c>
      <c r="K31" s="13">
        <v>10</v>
      </c>
      <c r="M31" s="12"/>
      <c r="N31" s="12"/>
      <c r="O31" s="13"/>
    </row>
    <row r="32" spans="1:16" ht="14.45" x14ac:dyDescent="0.3">
      <c r="B32" s="12">
        <v>42594</v>
      </c>
      <c r="C32" s="12">
        <v>42607</v>
      </c>
      <c r="D32" s="13">
        <v>10</v>
      </c>
      <c r="I32" s="12">
        <v>42216</v>
      </c>
      <c r="J32" s="12">
        <v>42229</v>
      </c>
      <c r="K32" s="13">
        <v>10</v>
      </c>
      <c r="M32" s="12"/>
      <c r="N32" s="12"/>
      <c r="O32" s="13"/>
    </row>
    <row r="33" spans="2:15" ht="14.45" x14ac:dyDescent="0.3">
      <c r="B33" s="12">
        <v>42608</v>
      </c>
      <c r="C33" s="12">
        <v>42621</v>
      </c>
      <c r="D33" s="13">
        <v>10</v>
      </c>
      <c r="I33" s="12">
        <v>42230</v>
      </c>
      <c r="J33" s="12">
        <v>42243</v>
      </c>
      <c r="K33" s="13">
        <v>10</v>
      </c>
      <c r="M33" s="12"/>
      <c r="N33" s="12"/>
      <c r="O33" s="13"/>
    </row>
    <row r="34" spans="2:15" ht="14.45" x14ac:dyDescent="0.3">
      <c r="B34" s="12">
        <v>42622</v>
      </c>
      <c r="C34" s="12">
        <v>42635</v>
      </c>
      <c r="D34" s="13">
        <v>10</v>
      </c>
      <c r="I34" s="12">
        <v>42244</v>
      </c>
      <c r="J34" s="12">
        <v>42257</v>
      </c>
      <c r="K34" s="13">
        <v>10</v>
      </c>
      <c r="M34" s="12"/>
      <c r="N34" s="12"/>
      <c r="O34" s="13"/>
    </row>
    <row r="35" spans="2:15" ht="14.45" x14ac:dyDescent="0.3">
      <c r="B35" s="12">
        <v>42636</v>
      </c>
      <c r="C35" s="12">
        <v>42649</v>
      </c>
      <c r="D35" s="13">
        <v>10</v>
      </c>
      <c r="I35" s="12">
        <v>42258</v>
      </c>
      <c r="J35" s="12">
        <v>42271</v>
      </c>
      <c r="K35" s="13">
        <v>10</v>
      </c>
      <c r="M35" s="12"/>
      <c r="N35" s="12"/>
      <c r="O35" s="13"/>
    </row>
    <row r="36" spans="2:15" ht="14.45" x14ac:dyDescent="0.3">
      <c r="B36" s="12">
        <v>42650</v>
      </c>
      <c r="C36" s="12">
        <v>42663</v>
      </c>
      <c r="D36" s="13">
        <v>10</v>
      </c>
      <c r="I36" s="12">
        <v>42272</v>
      </c>
      <c r="J36" s="12">
        <v>42285</v>
      </c>
      <c r="K36" s="13">
        <v>10</v>
      </c>
      <c r="M36" s="12"/>
      <c r="N36" s="12"/>
      <c r="O36" s="13"/>
    </row>
    <row r="37" spans="2:15" ht="14.45" x14ac:dyDescent="0.3">
      <c r="B37" s="12">
        <v>42664</v>
      </c>
      <c r="C37" s="12">
        <v>42677</v>
      </c>
      <c r="D37" s="13">
        <v>10</v>
      </c>
      <c r="I37" s="12">
        <v>42286</v>
      </c>
      <c r="J37" s="12">
        <v>42299</v>
      </c>
      <c r="K37" s="13">
        <v>10</v>
      </c>
      <c r="M37" s="12"/>
      <c r="N37" s="12"/>
      <c r="O37" s="13"/>
    </row>
    <row r="38" spans="2:15" ht="14.45" x14ac:dyDescent="0.3">
      <c r="B38" s="12">
        <v>42678</v>
      </c>
      <c r="C38" s="12">
        <v>42691</v>
      </c>
      <c r="D38" s="13">
        <v>10</v>
      </c>
      <c r="I38" s="12">
        <v>42300</v>
      </c>
      <c r="J38" s="12">
        <v>42313</v>
      </c>
      <c r="K38" s="13">
        <v>10</v>
      </c>
      <c r="M38" s="12"/>
      <c r="N38" s="12"/>
      <c r="O38" s="13"/>
    </row>
    <row r="39" spans="2:15" ht="14.45" x14ac:dyDescent="0.3">
      <c r="B39" s="12">
        <v>42692</v>
      </c>
      <c r="C39" s="12">
        <v>42705</v>
      </c>
      <c r="D39" s="13">
        <v>10</v>
      </c>
      <c r="I39" s="12">
        <v>42314</v>
      </c>
      <c r="J39" s="12">
        <v>42327</v>
      </c>
      <c r="K39" s="13">
        <v>10</v>
      </c>
      <c r="M39" s="12"/>
      <c r="N39" s="12"/>
      <c r="O39" s="13"/>
    </row>
    <row r="40" spans="2:15" ht="14.45" x14ac:dyDescent="0.3">
      <c r="B40" s="12">
        <v>42706</v>
      </c>
      <c r="C40" s="12">
        <v>42719</v>
      </c>
      <c r="D40" s="13">
        <v>10</v>
      </c>
      <c r="I40" s="12">
        <v>42328</v>
      </c>
      <c r="J40" s="12">
        <v>42341</v>
      </c>
      <c r="K40" s="13">
        <v>10</v>
      </c>
      <c r="M40" s="12"/>
      <c r="N40" s="12"/>
      <c r="O40" s="13"/>
    </row>
    <row r="41" spans="2:15" ht="14.45" x14ac:dyDescent="0.3">
      <c r="B41" s="12">
        <v>42720</v>
      </c>
      <c r="C41" s="12">
        <v>42733</v>
      </c>
      <c r="D41" s="13">
        <v>10</v>
      </c>
      <c r="I41" s="12">
        <v>42342</v>
      </c>
      <c r="J41" s="12">
        <v>42355</v>
      </c>
      <c r="K41" s="13">
        <v>10</v>
      </c>
      <c r="M41" s="12"/>
      <c r="N41" s="12"/>
      <c r="O41" s="13"/>
    </row>
    <row r="42" spans="2:15" ht="14.45" x14ac:dyDescent="0.3">
      <c r="B42" s="12">
        <v>42734</v>
      </c>
      <c r="C42" s="12">
        <v>42747</v>
      </c>
      <c r="D42" s="13">
        <v>10</v>
      </c>
      <c r="I42" s="12">
        <v>42356</v>
      </c>
      <c r="J42" s="12">
        <v>42369</v>
      </c>
      <c r="K42" s="13">
        <v>10</v>
      </c>
      <c r="M42" s="12"/>
      <c r="N42" s="12"/>
      <c r="O42" s="13"/>
    </row>
    <row r="43" spans="2:15" ht="14.45" x14ac:dyDescent="0.3">
      <c r="B43" s="12">
        <v>42748</v>
      </c>
      <c r="C43" s="12">
        <v>42761</v>
      </c>
      <c r="D43" s="13">
        <v>10</v>
      </c>
      <c r="I43" s="12">
        <v>42370</v>
      </c>
      <c r="J43" s="12">
        <v>42383</v>
      </c>
      <c r="K43" s="13">
        <v>10</v>
      </c>
      <c r="M43" s="12"/>
      <c r="N43" s="12"/>
      <c r="O43" s="13"/>
    </row>
    <row r="44" spans="2:15" ht="14.45" x14ac:dyDescent="0.3">
      <c r="B44" s="12">
        <v>42762</v>
      </c>
      <c r="C44" s="12">
        <v>42775</v>
      </c>
      <c r="D44" s="13">
        <v>10</v>
      </c>
      <c r="I44" s="12">
        <v>42384</v>
      </c>
      <c r="J44" s="12">
        <v>42397</v>
      </c>
      <c r="K44" s="13">
        <v>10</v>
      </c>
      <c r="M44" s="12"/>
      <c r="N44" s="12"/>
      <c r="O44" s="13"/>
    </row>
    <row r="45" spans="2:15" ht="14.45" x14ac:dyDescent="0.3">
      <c r="B45" s="12">
        <v>42776</v>
      </c>
      <c r="C45" s="12">
        <v>42789</v>
      </c>
      <c r="D45" s="13">
        <v>10</v>
      </c>
      <c r="I45" s="12">
        <v>42398</v>
      </c>
      <c r="J45" s="12">
        <v>42411</v>
      </c>
      <c r="K45" s="13">
        <v>10</v>
      </c>
      <c r="M45" s="12"/>
      <c r="N45" s="12"/>
      <c r="O45" s="13"/>
    </row>
    <row r="46" spans="2:15" ht="14.45" x14ac:dyDescent="0.3">
      <c r="B46" s="12">
        <v>42790</v>
      </c>
      <c r="C46" s="12">
        <v>42803</v>
      </c>
      <c r="D46" s="13">
        <v>10</v>
      </c>
      <c r="I46" s="12">
        <v>42412</v>
      </c>
      <c r="J46" s="12">
        <v>42425</v>
      </c>
      <c r="K46" s="13">
        <v>10</v>
      </c>
      <c r="M46" s="12"/>
      <c r="N46" s="12"/>
      <c r="O46" s="13"/>
    </row>
    <row r="47" spans="2:15" ht="14.45" x14ac:dyDescent="0.3">
      <c r="B47" s="12">
        <v>42804</v>
      </c>
      <c r="C47" s="12">
        <v>42817</v>
      </c>
      <c r="D47" s="13">
        <v>10</v>
      </c>
      <c r="I47" s="12">
        <v>42426</v>
      </c>
      <c r="J47" s="12">
        <v>42439</v>
      </c>
      <c r="K47" s="13">
        <v>10</v>
      </c>
      <c r="M47" s="12"/>
      <c r="N47" s="12"/>
      <c r="O47" s="13"/>
    </row>
    <row r="48" spans="2:15" ht="14.45" x14ac:dyDescent="0.3">
      <c r="B48" s="12">
        <v>42818</v>
      </c>
      <c r="C48" s="12">
        <v>42831</v>
      </c>
      <c r="D48" s="13">
        <v>10</v>
      </c>
      <c r="I48" s="12">
        <v>42440</v>
      </c>
      <c r="J48" s="12">
        <v>42453</v>
      </c>
      <c r="K48" s="13">
        <v>10</v>
      </c>
      <c r="M48" s="12"/>
      <c r="N48" s="12"/>
      <c r="O48" s="13"/>
    </row>
    <row r="49" spans="2:15" ht="14.45" x14ac:dyDescent="0.3">
      <c r="B49" s="12">
        <v>42832</v>
      </c>
      <c r="C49" s="12">
        <v>42845</v>
      </c>
      <c r="D49" s="13">
        <v>10</v>
      </c>
      <c r="I49" s="12">
        <v>42454</v>
      </c>
      <c r="J49" s="12">
        <v>42467</v>
      </c>
      <c r="K49" s="13">
        <v>10</v>
      </c>
      <c r="M49" s="12"/>
      <c r="N49" s="12"/>
      <c r="O49" s="13"/>
    </row>
    <row r="50" spans="2:15" ht="14.45" x14ac:dyDescent="0.3">
      <c r="B50" s="12">
        <v>42846</v>
      </c>
      <c r="C50" s="12">
        <v>42859</v>
      </c>
      <c r="D50" s="13">
        <v>10</v>
      </c>
      <c r="I50" s="12">
        <v>42468</v>
      </c>
      <c r="J50" s="12">
        <v>42481</v>
      </c>
      <c r="K50" s="13">
        <v>10</v>
      </c>
      <c r="M50" s="12"/>
      <c r="N50" s="12"/>
      <c r="O50" s="13"/>
    </row>
    <row r="51" spans="2:15" ht="14.45" x14ac:dyDescent="0.3">
      <c r="B51" s="12">
        <v>42860</v>
      </c>
      <c r="C51" s="12">
        <v>42873</v>
      </c>
      <c r="D51" s="13">
        <v>10</v>
      </c>
      <c r="I51" s="12">
        <v>42482</v>
      </c>
      <c r="J51" s="12">
        <v>42495</v>
      </c>
      <c r="K51" s="13">
        <v>10</v>
      </c>
      <c r="M51" s="12"/>
      <c r="N51" s="11"/>
      <c r="O51" s="13"/>
    </row>
    <row r="52" spans="2:15" ht="14.45" x14ac:dyDescent="0.3">
      <c r="B52" s="12">
        <v>42874</v>
      </c>
      <c r="C52" s="12">
        <v>42887</v>
      </c>
      <c r="D52" s="13">
        <v>10</v>
      </c>
      <c r="I52" s="12">
        <v>42496</v>
      </c>
      <c r="J52" s="12">
        <v>42509</v>
      </c>
      <c r="K52" s="13">
        <v>10</v>
      </c>
      <c r="M52" s="12"/>
      <c r="O52" s="13"/>
    </row>
    <row r="53" spans="2:15" ht="14.45" x14ac:dyDescent="0.3">
      <c r="B53" s="12">
        <v>42888</v>
      </c>
      <c r="C53" s="12">
        <v>42901</v>
      </c>
      <c r="D53" s="13">
        <v>10</v>
      </c>
      <c r="I53" s="12">
        <v>42510</v>
      </c>
      <c r="J53" s="12">
        <v>42523</v>
      </c>
      <c r="K53" s="13">
        <v>10</v>
      </c>
      <c r="M53" s="11"/>
      <c r="O53" s="13"/>
    </row>
    <row r="54" spans="2:15" ht="14.45" x14ac:dyDescent="0.3">
      <c r="B54" s="12">
        <v>42902</v>
      </c>
      <c r="C54" s="12">
        <v>42915</v>
      </c>
      <c r="D54" s="13">
        <v>10</v>
      </c>
      <c r="I54" s="12">
        <v>42524</v>
      </c>
      <c r="J54" s="12">
        <v>42537</v>
      </c>
      <c r="K54" s="13">
        <v>10</v>
      </c>
    </row>
    <row r="55" spans="2:15" ht="14.45" x14ac:dyDescent="0.3">
      <c r="B55" s="12">
        <v>42916</v>
      </c>
      <c r="C55" s="12">
        <v>42929</v>
      </c>
      <c r="D55" s="13">
        <v>1</v>
      </c>
      <c r="I55" s="12">
        <v>42538</v>
      </c>
      <c r="J55" s="12">
        <v>42551</v>
      </c>
      <c r="K55" s="13">
        <v>10</v>
      </c>
    </row>
    <row r="56" spans="2:15" x14ac:dyDescent="0.25">
      <c r="B56" s="11"/>
      <c r="C56" s="11"/>
      <c r="D56" s="13">
        <v>26.1</v>
      </c>
      <c r="I56" s="11"/>
      <c r="J56" s="11"/>
      <c r="K56" s="13">
        <v>26.1</v>
      </c>
    </row>
    <row r="57" spans="2:15" x14ac:dyDescent="0.25">
      <c r="B57"/>
      <c r="C57"/>
      <c r="D57"/>
      <c r="H57" s="21"/>
      <c r="I57" s="22"/>
      <c r="J57" s="22"/>
      <c r="K57" s="23"/>
    </row>
    <row r="58" spans="2:15" x14ac:dyDescent="0.25">
      <c r="B58"/>
      <c r="C58"/>
      <c r="D58"/>
      <c r="H58" s="21"/>
      <c r="I58" s="24"/>
      <c r="J58" s="22"/>
      <c r="K58" s="23"/>
    </row>
    <row r="59" spans="2:15" x14ac:dyDescent="0.25">
      <c r="B59"/>
      <c r="C59"/>
      <c r="D59"/>
      <c r="H59" s="21"/>
      <c r="I59" s="24"/>
      <c r="J59" s="22"/>
      <c r="K59" s="23"/>
    </row>
    <row r="60" spans="2:15" x14ac:dyDescent="0.25">
      <c r="B60"/>
      <c r="C60"/>
      <c r="D60"/>
      <c r="H60" s="21"/>
      <c r="I60" s="24"/>
      <c r="J60" s="22"/>
      <c r="K60" s="23"/>
    </row>
    <row r="61" spans="2:15" x14ac:dyDescent="0.25">
      <c r="B61"/>
      <c r="C61"/>
      <c r="D61"/>
      <c r="H61" s="21"/>
      <c r="I61" s="22"/>
      <c r="J61" s="22"/>
      <c r="K61" s="23"/>
    </row>
    <row r="62" spans="2:15" x14ac:dyDescent="0.25">
      <c r="B62"/>
      <c r="C62"/>
      <c r="D62"/>
      <c r="H62" s="21"/>
      <c r="I62" s="22"/>
      <c r="J62" s="22"/>
      <c r="K62" s="23"/>
    </row>
    <row r="63" spans="2:15" x14ac:dyDescent="0.25">
      <c r="B63"/>
      <c r="C63"/>
      <c r="D63"/>
      <c r="H63" s="21"/>
      <c r="I63" s="22"/>
      <c r="J63" s="22"/>
      <c r="K63" s="23"/>
    </row>
    <row r="64" spans="2:15" x14ac:dyDescent="0.25">
      <c r="B64"/>
      <c r="C64"/>
      <c r="D64"/>
      <c r="H64" s="21"/>
      <c r="I64" s="22"/>
      <c r="J64" s="22"/>
      <c r="K64" s="23"/>
    </row>
    <row r="65" spans="2:11" x14ac:dyDescent="0.25">
      <c r="B65"/>
      <c r="C65"/>
      <c r="D65"/>
      <c r="H65" s="21"/>
      <c r="I65" s="22"/>
      <c r="J65" s="22"/>
      <c r="K65" s="23"/>
    </row>
    <row r="66" spans="2:11" x14ac:dyDescent="0.25">
      <c r="B66"/>
      <c r="C66"/>
      <c r="D66"/>
      <c r="H66" s="21"/>
      <c r="I66" s="22"/>
      <c r="J66" s="22"/>
      <c r="K66" s="23"/>
    </row>
    <row r="67" spans="2:11" x14ac:dyDescent="0.25">
      <c r="B67"/>
      <c r="C67"/>
      <c r="D67"/>
      <c r="H67" s="21"/>
      <c r="I67" s="22"/>
      <c r="J67" s="22"/>
      <c r="K67" s="23"/>
    </row>
    <row r="68" spans="2:11" x14ac:dyDescent="0.25">
      <c r="B68"/>
      <c r="C68"/>
      <c r="D68"/>
      <c r="H68" s="21"/>
      <c r="I68" s="22"/>
      <c r="J68" s="22"/>
      <c r="K68" s="23"/>
    </row>
    <row r="69" spans="2:11" x14ac:dyDescent="0.25">
      <c r="B69"/>
      <c r="C69"/>
      <c r="D69"/>
      <c r="H69" s="21"/>
      <c r="I69" s="22"/>
      <c r="J69" s="22"/>
      <c r="K69" s="23"/>
    </row>
    <row r="70" spans="2:11" x14ac:dyDescent="0.25">
      <c r="B70"/>
      <c r="C70"/>
      <c r="D70"/>
      <c r="H70" s="21"/>
      <c r="I70" s="22"/>
      <c r="J70" s="22"/>
      <c r="K70" s="23"/>
    </row>
    <row r="71" spans="2:11" x14ac:dyDescent="0.25">
      <c r="B71"/>
      <c r="C71"/>
      <c r="D71"/>
      <c r="H71" s="21"/>
      <c r="I71" s="22"/>
      <c r="J71" s="22"/>
      <c r="K71" s="23"/>
    </row>
    <row r="72" spans="2:11" x14ac:dyDescent="0.25">
      <c r="B72"/>
      <c r="C72"/>
      <c r="D72"/>
      <c r="H72" s="21"/>
      <c r="I72" s="22"/>
      <c r="J72" s="22"/>
      <c r="K72" s="23"/>
    </row>
    <row r="73" spans="2:11" x14ac:dyDescent="0.25">
      <c r="B73"/>
      <c r="C73"/>
      <c r="D73"/>
      <c r="H73" s="21"/>
      <c r="I73" s="22"/>
      <c r="J73" s="22"/>
      <c r="K73" s="23"/>
    </row>
    <row r="74" spans="2:11" x14ac:dyDescent="0.25">
      <c r="B74"/>
      <c r="C74"/>
      <c r="D74"/>
      <c r="H74" s="21"/>
      <c r="I74" s="22"/>
      <c r="J74" s="22"/>
      <c r="K74" s="23"/>
    </row>
    <row r="75" spans="2:11" x14ac:dyDescent="0.25">
      <c r="B75"/>
      <c r="C75"/>
      <c r="D75"/>
      <c r="H75" s="21"/>
      <c r="I75" s="22"/>
      <c r="J75" s="22"/>
      <c r="K75" s="23"/>
    </row>
    <row r="76" spans="2:11" x14ac:dyDescent="0.25">
      <c r="B76"/>
      <c r="C76"/>
      <c r="D76"/>
      <c r="I76" s="11"/>
      <c r="J76" s="11"/>
      <c r="K76" s="13">
        <v>26.1</v>
      </c>
    </row>
    <row r="77" spans="2:11" x14ac:dyDescent="0.25">
      <c r="B77"/>
      <c r="C77"/>
      <c r="D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>
      <selection activeCell="C4" sqref="C4"/>
    </sheetView>
  </sheetViews>
  <sheetFormatPr defaultRowHeight="15" x14ac:dyDescent="0.25"/>
  <cols>
    <col min="1" max="1" width="25.42578125" customWidth="1"/>
    <col min="2" max="2" width="17.140625" style="5" customWidth="1"/>
    <col min="3" max="3" width="17" style="5" customWidth="1"/>
    <col min="4" max="4" width="14.7109375" style="5" customWidth="1"/>
    <col min="5" max="5" width="14.140625" customWidth="1"/>
    <col min="6" max="6" width="12.42578125" customWidth="1"/>
    <col min="8" max="8" width="31.28515625" customWidth="1"/>
    <col min="9" max="9" width="11.5703125" customWidth="1"/>
    <col min="10" max="10" width="10.28515625" customWidth="1"/>
  </cols>
  <sheetData>
    <row r="1" spans="1:13" x14ac:dyDescent="0.25">
      <c r="B1"/>
      <c r="C1"/>
      <c r="D1"/>
    </row>
    <row r="2" spans="1:13" x14ac:dyDescent="0.25">
      <c r="A2" t="s">
        <v>5</v>
      </c>
      <c r="B2" t="s">
        <v>31</v>
      </c>
      <c r="C2" t="s">
        <v>7</v>
      </c>
      <c r="D2"/>
    </row>
    <row r="3" spans="1:13" ht="15.75" thickBot="1" x14ac:dyDescent="0.3">
      <c r="A3" s="6" t="s">
        <v>42</v>
      </c>
      <c r="B3" s="6" t="s">
        <v>1</v>
      </c>
      <c r="C3" s="7">
        <v>0.26900000000000002</v>
      </c>
      <c r="D3" s="6"/>
    </row>
    <row r="4" spans="1:13" ht="14.45" x14ac:dyDescent="0.3">
      <c r="B4" s="3" t="s">
        <v>9</v>
      </c>
      <c r="C4" s="3" t="s">
        <v>10</v>
      </c>
      <c r="D4" s="3" t="s">
        <v>8</v>
      </c>
      <c r="H4" s="3" t="s">
        <v>0</v>
      </c>
      <c r="I4" s="3">
        <v>2017</v>
      </c>
      <c r="J4" s="1">
        <v>2016</v>
      </c>
      <c r="K4" s="1">
        <v>2015</v>
      </c>
      <c r="L4" s="1">
        <v>2014</v>
      </c>
      <c r="M4" s="1">
        <v>2013</v>
      </c>
    </row>
    <row r="5" spans="1:13" x14ac:dyDescent="0.25">
      <c r="A5" s="3" t="s">
        <v>30</v>
      </c>
      <c r="B5" s="10">
        <v>315626.75</v>
      </c>
      <c r="C5" s="5">
        <f>B5*C3</f>
        <v>84903.595750000008</v>
      </c>
      <c r="D5" s="5">
        <f>SUM(B5:C5)</f>
        <v>400530.34574999998</v>
      </c>
      <c r="H5" t="s">
        <v>51</v>
      </c>
      <c r="I5">
        <v>26.9</v>
      </c>
      <c r="J5" s="1">
        <v>25.7</v>
      </c>
      <c r="K5" s="2">
        <v>0.27800000000000002</v>
      </c>
      <c r="L5" s="2">
        <v>0.26300000000000001</v>
      </c>
      <c r="M5" s="2">
        <v>0.23200000000000001</v>
      </c>
    </row>
    <row r="6" spans="1:13" x14ac:dyDescent="0.25">
      <c r="A6" t="s">
        <v>11</v>
      </c>
      <c r="B6" s="8">
        <v>0.25</v>
      </c>
      <c r="C6"/>
      <c r="D6"/>
      <c r="H6" t="s">
        <v>47</v>
      </c>
      <c r="I6">
        <v>16.399999999999999</v>
      </c>
      <c r="J6" s="1"/>
      <c r="K6" s="2"/>
      <c r="L6" s="2"/>
      <c r="M6" s="2"/>
    </row>
    <row r="7" spans="1:13" x14ac:dyDescent="0.25">
      <c r="A7" t="s">
        <v>29</v>
      </c>
      <c r="B7" s="15">
        <f>B5*B6</f>
        <v>78906.6875</v>
      </c>
      <c r="C7" s="15">
        <f>B7*C3</f>
        <v>21225.898937500002</v>
      </c>
      <c r="D7" s="15">
        <f>SUM(B7:C7)</f>
        <v>100132.58643749999</v>
      </c>
      <c r="E7" t="s">
        <v>22</v>
      </c>
      <c r="F7" t="s">
        <v>22</v>
      </c>
      <c r="H7" t="s">
        <v>2</v>
      </c>
      <c r="I7">
        <v>36.9</v>
      </c>
      <c r="J7" s="1">
        <v>33.299999999999997</v>
      </c>
      <c r="K7" s="2">
        <v>0.318</v>
      </c>
      <c r="L7" s="2">
        <v>0.33300000000000002</v>
      </c>
      <c r="M7" s="2">
        <v>0.29699999999999999</v>
      </c>
    </row>
    <row r="8" spans="1:13" x14ac:dyDescent="0.25">
      <c r="B8"/>
      <c r="C8"/>
      <c r="D8"/>
      <c r="H8" t="s">
        <v>3</v>
      </c>
      <c r="I8">
        <v>44.8</v>
      </c>
      <c r="J8" s="1">
        <v>42.9</v>
      </c>
      <c r="K8" s="2">
        <v>0.45600000000000002</v>
      </c>
      <c r="L8" s="2">
        <v>0.45500000000000002</v>
      </c>
      <c r="M8" s="2">
        <v>0.41399999999999998</v>
      </c>
    </row>
    <row r="9" spans="1:13" ht="14.45" x14ac:dyDescent="0.3">
      <c r="A9" s="3" t="s">
        <v>11</v>
      </c>
      <c r="B9" s="8">
        <f>B6</f>
        <v>0.25</v>
      </c>
      <c r="C9"/>
      <c r="D9"/>
      <c r="E9" s="5">
        <f>D10/26.1</f>
        <v>3836.497564655172</v>
      </c>
      <c r="H9" t="s">
        <v>53</v>
      </c>
      <c r="I9">
        <v>22.1</v>
      </c>
      <c r="J9" s="1">
        <v>28.1</v>
      </c>
      <c r="K9" s="2">
        <v>0.252</v>
      </c>
      <c r="L9" s="2">
        <v>0.18099999999999999</v>
      </c>
      <c r="M9" s="2">
        <v>0.251</v>
      </c>
    </row>
    <row r="10" spans="1:13" x14ac:dyDescent="0.25">
      <c r="A10" t="s">
        <v>23</v>
      </c>
      <c r="B10" s="5">
        <f>B5*B9</f>
        <v>78906.6875</v>
      </c>
      <c r="C10" s="5">
        <f>C5*B9</f>
        <v>21225.898937500002</v>
      </c>
      <c r="D10" s="5">
        <f>SUM(B10:C10)</f>
        <v>100132.58643749999</v>
      </c>
      <c r="E10" s="5" t="s">
        <v>15</v>
      </c>
      <c r="F10" s="5" t="s">
        <v>15</v>
      </c>
      <c r="H10" t="s">
        <v>49</v>
      </c>
      <c r="I10">
        <v>20.399999999999999</v>
      </c>
      <c r="J10" s="1"/>
      <c r="K10" s="2"/>
      <c r="L10" s="2"/>
      <c r="M10" s="2"/>
    </row>
    <row r="11" spans="1:13" x14ac:dyDescent="0.25">
      <c r="A11" t="s">
        <v>28</v>
      </c>
      <c r="B11" s="10">
        <v>75000</v>
      </c>
      <c r="C11" s="5">
        <f>C7*B9</f>
        <v>5306.4747343750005</v>
      </c>
      <c r="D11" s="5">
        <f>SUM(B11:C11)</f>
        <v>80306.474734375006</v>
      </c>
      <c r="H11" t="s">
        <v>52</v>
      </c>
      <c r="I11">
        <v>20.399999999999999</v>
      </c>
      <c r="J11" s="1"/>
      <c r="K11" s="2"/>
      <c r="L11" s="2"/>
      <c r="M11" s="2"/>
    </row>
    <row r="12" spans="1:13" x14ac:dyDescent="0.25">
      <c r="H12" t="s">
        <v>54</v>
      </c>
      <c r="I12">
        <v>2.5</v>
      </c>
      <c r="J12" s="1">
        <v>2.6</v>
      </c>
      <c r="K12" s="2">
        <v>1.6E-2</v>
      </c>
      <c r="L12" s="2">
        <v>1.6E-2</v>
      </c>
      <c r="M12" s="2">
        <v>1.7000000000000001E-2</v>
      </c>
    </row>
    <row r="13" spans="1:13" ht="14.45" x14ac:dyDescent="0.3">
      <c r="A13" s="3" t="s">
        <v>27</v>
      </c>
      <c r="B13" s="5">
        <f>B10-B11</f>
        <v>3906.6875</v>
      </c>
      <c r="C13" s="5">
        <f>C10-C11</f>
        <v>15919.424203125001</v>
      </c>
      <c r="D13" s="5">
        <f>SUM(B13:C13)</f>
        <v>19826.111703125003</v>
      </c>
      <c r="H13" t="s">
        <v>50</v>
      </c>
      <c r="I13">
        <v>7.6</v>
      </c>
      <c r="J13" s="1"/>
      <c r="K13" s="2"/>
      <c r="L13" s="2"/>
      <c r="M13" s="2"/>
    </row>
    <row r="14" spans="1:13" x14ac:dyDescent="0.25">
      <c r="A14" s="17" t="s">
        <v>25</v>
      </c>
      <c r="B14" s="18">
        <f>B13/B5</f>
        <v>1.2377555134347769E-2</v>
      </c>
      <c r="C14" s="18">
        <f>C13/C5</f>
        <v>0.1875</v>
      </c>
      <c r="D14" s="18">
        <f>D13/D5</f>
        <v>4.9499649436050265E-2</v>
      </c>
      <c r="H14" t="s">
        <v>55</v>
      </c>
      <c r="I14">
        <v>7.6</v>
      </c>
      <c r="J14" s="1">
        <v>5.4</v>
      </c>
      <c r="K14" s="2">
        <v>3.9E-2</v>
      </c>
      <c r="L14" s="2">
        <v>4.5999999999999999E-2</v>
      </c>
      <c r="M14" s="2">
        <v>2.9000000000000001E-2</v>
      </c>
    </row>
    <row r="15" spans="1:13" x14ac:dyDescent="0.25">
      <c r="A15" s="17" t="s">
        <v>24</v>
      </c>
      <c r="B15" s="18">
        <f>B9-B14</f>
        <v>0.23762244486565223</v>
      </c>
      <c r="C15" s="18">
        <f>B9-C14</f>
        <v>6.25E-2</v>
      </c>
      <c r="D15" s="18">
        <f>B9-D14</f>
        <v>0.20050035056394974</v>
      </c>
      <c r="H15" s="1" t="s">
        <v>4</v>
      </c>
      <c r="I15" s="1" t="s">
        <v>15</v>
      </c>
      <c r="J15" s="1">
        <v>17.5</v>
      </c>
      <c r="K15" s="2">
        <v>0.17499999999999999</v>
      </c>
      <c r="L15" s="2">
        <v>0.17100000000000001</v>
      </c>
      <c r="M15" s="2">
        <v>0.187</v>
      </c>
    </row>
    <row r="16" spans="1:13" x14ac:dyDescent="0.25">
      <c r="B16" s="4">
        <f>SUM(B14:B15)</f>
        <v>0.25</v>
      </c>
      <c r="C16" s="4">
        <f t="shared" ref="C16:D16" si="0">SUM(C14:C15)</f>
        <v>0.25</v>
      </c>
      <c r="D16" s="4">
        <f t="shared" si="0"/>
        <v>0.25</v>
      </c>
      <c r="H16" s="1" t="s">
        <v>48</v>
      </c>
      <c r="I16" s="1" t="s">
        <v>15</v>
      </c>
      <c r="J16" s="1">
        <v>14.9</v>
      </c>
      <c r="K16" s="2">
        <v>0.13100000000000001</v>
      </c>
      <c r="L16" s="2">
        <v>7.1999999999999995E-2</v>
      </c>
      <c r="M16" s="2">
        <v>4.3999999999999997E-2</v>
      </c>
    </row>
    <row r="17" spans="1:15" x14ac:dyDescent="0.25">
      <c r="B17"/>
      <c r="C17"/>
      <c r="D17"/>
    </row>
    <row r="18" spans="1:15" ht="14.45" x14ac:dyDescent="0.3">
      <c r="A18" s="3" t="s">
        <v>12</v>
      </c>
      <c r="B18">
        <v>26.1</v>
      </c>
      <c r="C18"/>
      <c r="D18"/>
    </row>
    <row r="19" spans="1:15" x14ac:dyDescent="0.25">
      <c r="A19" t="s">
        <v>20</v>
      </c>
      <c r="B19" s="5">
        <f>B11/B18</f>
        <v>2873.5632183908046</v>
      </c>
      <c r="C19" s="5">
        <f>C11/B18</f>
        <v>203.31320821360154</v>
      </c>
      <c r="D19" s="5">
        <f>SUM(B19:C19)</f>
        <v>3076.8764266044063</v>
      </c>
      <c r="E19" s="5">
        <f>SUM(D19:D20)</f>
        <v>3836.4975646551725</v>
      </c>
    </row>
    <row r="20" spans="1:15" ht="14.45" x14ac:dyDescent="0.3">
      <c r="A20" t="s">
        <v>21</v>
      </c>
      <c r="B20" s="5">
        <f>B13/B18</f>
        <v>149.68151340996167</v>
      </c>
      <c r="C20" s="5">
        <f>C13/B18</f>
        <v>609.9396246408046</v>
      </c>
      <c r="D20" s="5">
        <f>SUM(B20:C20)</f>
        <v>759.62113805076626</v>
      </c>
      <c r="H20" s="3"/>
    </row>
    <row r="21" spans="1:15" ht="14.45" x14ac:dyDescent="0.3">
      <c r="B21"/>
      <c r="C21"/>
      <c r="D21"/>
      <c r="I21" s="12"/>
      <c r="J21" s="12"/>
      <c r="K21" s="13"/>
    </row>
    <row r="22" spans="1:15" ht="14.45" x14ac:dyDescent="0.3">
      <c r="A22" s="3" t="s">
        <v>13</v>
      </c>
      <c r="B22" s="9">
        <v>4.7</v>
      </c>
      <c r="C22"/>
      <c r="D22"/>
      <c r="F22" s="5">
        <f>E19*B22</f>
        <v>18031.538553879313</v>
      </c>
      <c r="I22" s="12"/>
      <c r="J22" s="12"/>
      <c r="K22" s="13"/>
    </row>
    <row r="23" spans="1:15" ht="14.45" x14ac:dyDescent="0.3">
      <c r="A23" t="s">
        <v>20</v>
      </c>
      <c r="B23" s="5">
        <f>B19*B22</f>
        <v>13505.747126436783</v>
      </c>
      <c r="C23" s="5">
        <f>C19*B22</f>
        <v>955.57207860392725</v>
      </c>
      <c r="D23" s="5">
        <f>SUM(B23:C23)</f>
        <v>14461.319205040711</v>
      </c>
      <c r="E23" s="5">
        <f>SUM(D23:D24)</f>
        <v>18031.538553879313</v>
      </c>
      <c r="I23" s="12"/>
      <c r="J23" s="12"/>
      <c r="K23" s="13"/>
    </row>
    <row r="24" spans="1:15" ht="14.45" x14ac:dyDescent="0.3">
      <c r="A24" t="s">
        <v>43</v>
      </c>
      <c r="B24" s="5">
        <f>B20*B22</f>
        <v>703.50311302681985</v>
      </c>
      <c r="C24" s="5">
        <f>C20*B22</f>
        <v>2866.7162358117816</v>
      </c>
      <c r="D24" s="5">
        <f>SUM(B24:C24)</f>
        <v>3570.2193488386015</v>
      </c>
      <c r="I24" s="12"/>
      <c r="J24" s="12"/>
      <c r="K24" s="13"/>
    </row>
    <row r="25" spans="1:15" ht="14.45" x14ac:dyDescent="0.3">
      <c r="B25" s="5">
        <f>SUM(B23:B24)</f>
        <v>14209.250239463603</v>
      </c>
      <c r="C25" s="5">
        <f t="shared" ref="C25:D25" si="1">SUM(C23:C24)</f>
        <v>3822.288314415709</v>
      </c>
      <c r="D25" s="5">
        <f t="shared" si="1"/>
        <v>18031.538553879313</v>
      </c>
      <c r="I25" s="12"/>
      <c r="J25" s="12"/>
      <c r="K25" s="13"/>
    </row>
    <row r="26" spans="1:15" ht="14.45" x14ac:dyDescent="0.3">
      <c r="I26" s="12"/>
      <c r="J26" s="12"/>
      <c r="K26" s="13"/>
    </row>
    <row r="27" spans="1:15" ht="14.45" x14ac:dyDescent="0.3">
      <c r="A27" s="3" t="s">
        <v>45</v>
      </c>
      <c r="B27" t="s">
        <v>16</v>
      </c>
      <c r="C27" t="s">
        <v>17</v>
      </c>
      <c r="D27" t="s">
        <v>18</v>
      </c>
      <c r="H27" s="3" t="s">
        <v>40</v>
      </c>
      <c r="I27" t="s">
        <v>16</v>
      </c>
      <c r="J27" t="s">
        <v>17</v>
      </c>
      <c r="K27" t="s">
        <v>18</v>
      </c>
      <c r="M27" s="12"/>
      <c r="N27" s="12"/>
      <c r="O27" s="13"/>
    </row>
    <row r="28" spans="1:15" ht="14.45" x14ac:dyDescent="0.3">
      <c r="B28" s="12">
        <v>42552</v>
      </c>
      <c r="C28" s="12">
        <v>42565</v>
      </c>
      <c r="D28" s="13">
        <v>10</v>
      </c>
      <c r="I28" s="12">
        <v>42174</v>
      </c>
      <c r="J28" s="12">
        <v>42187</v>
      </c>
      <c r="K28" s="13">
        <v>2</v>
      </c>
      <c r="M28" s="12"/>
      <c r="N28" s="12"/>
      <c r="O28" s="13"/>
    </row>
    <row r="29" spans="1:15" ht="14.45" x14ac:dyDescent="0.3">
      <c r="B29" s="12">
        <v>42566</v>
      </c>
      <c r="C29" s="12">
        <v>42579</v>
      </c>
      <c r="D29" s="13">
        <v>10</v>
      </c>
      <c r="I29" s="12">
        <v>42188</v>
      </c>
      <c r="J29" s="12">
        <v>42201</v>
      </c>
      <c r="K29" s="13">
        <v>10</v>
      </c>
      <c r="M29" s="12"/>
      <c r="N29" s="12"/>
      <c r="O29" s="13"/>
    </row>
    <row r="30" spans="1:15" ht="14.45" x14ac:dyDescent="0.3">
      <c r="B30" s="12">
        <v>42580</v>
      </c>
      <c r="C30" s="12">
        <v>42593</v>
      </c>
      <c r="D30" s="13">
        <v>10</v>
      </c>
      <c r="I30" s="12">
        <v>42202</v>
      </c>
      <c r="J30" s="12">
        <v>42215</v>
      </c>
      <c r="K30" s="13">
        <v>10</v>
      </c>
      <c r="M30" s="12"/>
      <c r="N30" s="12"/>
      <c r="O30" s="13"/>
    </row>
    <row r="31" spans="1:15" ht="14.45" x14ac:dyDescent="0.3">
      <c r="B31" s="12">
        <v>42594</v>
      </c>
      <c r="C31" s="12">
        <v>42607</v>
      </c>
      <c r="D31" s="13">
        <v>10</v>
      </c>
      <c r="I31" s="12">
        <v>42216</v>
      </c>
      <c r="J31" s="12">
        <v>42229</v>
      </c>
      <c r="K31" s="13">
        <v>10</v>
      </c>
      <c r="M31" s="12"/>
      <c r="N31" s="12"/>
      <c r="O31" s="13"/>
    </row>
    <row r="32" spans="1:15" ht="14.45" x14ac:dyDescent="0.3">
      <c r="B32" s="12">
        <v>42608</v>
      </c>
      <c r="C32" s="12">
        <v>42621</v>
      </c>
      <c r="D32" s="13">
        <v>10</v>
      </c>
      <c r="I32" s="12">
        <v>42230</v>
      </c>
      <c r="J32" s="12">
        <v>42243</v>
      </c>
      <c r="K32" s="13">
        <v>10</v>
      </c>
      <c r="M32" s="12"/>
      <c r="N32" s="12"/>
      <c r="O32" s="13"/>
    </row>
    <row r="33" spans="2:15" ht="14.45" x14ac:dyDescent="0.3">
      <c r="B33" s="12">
        <v>42622</v>
      </c>
      <c r="C33" s="12">
        <v>42635</v>
      </c>
      <c r="D33" s="13">
        <v>10</v>
      </c>
      <c r="I33" s="12">
        <v>42244</v>
      </c>
      <c r="J33" s="12">
        <v>42257</v>
      </c>
      <c r="K33" s="13">
        <v>10</v>
      </c>
      <c r="M33" s="12"/>
      <c r="N33" s="12"/>
      <c r="O33" s="13"/>
    </row>
    <row r="34" spans="2:15" ht="14.45" x14ac:dyDescent="0.3">
      <c r="B34" s="12">
        <v>42636</v>
      </c>
      <c r="C34" s="12">
        <v>42649</v>
      </c>
      <c r="D34" s="13">
        <v>10</v>
      </c>
      <c r="I34" s="12">
        <v>42258</v>
      </c>
      <c r="J34" s="12">
        <v>42271</v>
      </c>
      <c r="K34" s="13">
        <v>10</v>
      </c>
      <c r="M34" s="12"/>
      <c r="N34" s="12"/>
      <c r="O34" s="13"/>
    </row>
    <row r="35" spans="2:15" ht="14.45" x14ac:dyDescent="0.3">
      <c r="B35" s="12">
        <v>42650</v>
      </c>
      <c r="C35" s="12">
        <v>42663</v>
      </c>
      <c r="D35" s="13">
        <v>10</v>
      </c>
      <c r="I35" s="12">
        <v>42272</v>
      </c>
      <c r="J35" s="12">
        <v>42285</v>
      </c>
      <c r="K35" s="13">
        <v>10</v>
      </c>
      <c r="M35" s="12"/>
      <c r="N35" s="12"/>
      <c r="O35" s="13"/>
    </row>
    <row r="36" spans="2:15" ht="14.45" x14ac:dyDescent="0.3">
      <c r="B36" s="12">
        <v>42664</v>
      </c>
      <c r="C36" s="12">
        <v>42677</v>
      </c>
      <c r="D36" s="13">
        <v>10</v>
      </c>
      <c r="I36" s="12">
        <v>42286</v>
      </c>
      <c r="J36" s="12">
        <v>42299</v>
      </c>
      <c r="K36" s="13">
        <v>10</v>
      </c>
      <c r="M36" s="12"/>
      <c r="N36" s="12"/>
      <c r="O36" s="13"/>
    </row>
    <row r="37" spans="2:15" ht="14.45" x14ac:dyDescent="0.3">
      <c r="B37" s="12">
        <v>42678</v>
      </c>
      <c r="C37" s="12">
        <v>42691</v>
      </c>
      <c r="D37" s="13">
        <v>10</v>
      </c>
      <c r="I37" s="12">
        <v>42300</v>
      </c>
      <c r="J37" s="12">
        <v>42313</v>
      </c>
      <c r="K37" s="13">
        <v>10</v>
      </c>
      <c r="M37" s="12"/>
      <c r="N37" s="12"/>
      <c r="O37" s="13"/>
    </row>
    <row r="38" spans="2:15" ht="14.45" x14ac:dyDescent="0.3">
      <c r="B38" s="12">
        <v>42692</v>
      </c>
      <c r="C38" s="12">
        <v>42705</v>
      </c>
      <c r="D38" s="13">
        <v>10</v>
      </c>
      <c r="I38" s="12">
        <v>42314</v>
      </c>
      <c r="J38" s="12">
        <v>42327</v>
      </c>
      <c r="K38" s="13">
        <v>10</v>
      </c>
      <c r="M38" s="12"/>
      <c r="N38" s="12"/>
      <c r="O38" s="13"/>
    </row>
    <row r="39" spans="2:15" ht="14.45" x14ac:dyDescent="0.3">
      <c r="B39" s="12">
        <v>42706</v>
      </c>
      <c r="C39" s="12">
        <v>42719</v>
      </c>
      <c r="D39" s="13">
        <v>10</v>
      </c>
      <c r="I39" s="12">
        <v>42328</v>
      </c>
      <c r="J39" s="12">
        <v>42341</v>
      </c>
      <c r="K39" s="13">
        <v>10</v>
      </c>
      <c r="M39" s="12"/>
      <c r="N39" s="12"/>
      <c r="O39" s="13"/>
    </row>
    <row r="40" spans="2:15" ht="14.45" x14ac:dyDescent="0.3">
      <c r="B40" s="12">
        <v>42720</v>
      </c>
      <c r="C40" s="12">
        <v>42733</v>
      </c>
      <c r="D40" s="13">
        <v>10</v>
      </c>
      <c r="I40" s="12">
        <v>42342</v>
      </c>
      <c r="J40" s="12">
        <v>42355</v>
      </c>
      <c r="K40" s="13">
        <v>10</v>
      </c>
      <c r="M40" s="12"/>
      <c r="N40" s="12"/>
      <c r="O40" s="13"/>
    </row>
    <row r="41" spans="2:15" ht="14.45" x14ac:dyDescent="0.3">
      <c r="B41" s="12">
        <v>42734</v>
      </c>
      <c r="C41" s="12">
        <v>42747</v>
      </c>
      <c r="D41" s="13">
        <v>10</v>
      </c>
      <c r="I41" s="12">
        <v>42356</v>
      </c>
      <c r="J41" s="12">
        <v>42369</v>
      </c>
      <c r="K41" s="13">
        <v>10</v>
      </c>
      <c r="M41" s="12"/>
      <c r="N41" s="12"/>
      <c r="O41" s="13"/>
    </row>
    <row r="42" spans="2:15" ht="14.45" x14ac:dyDescent="0.3">
      <c r="B42" s="12">
        <v>42748</v>
      </c>
      <c r="C42" s="12">
        <v>42761</v>
      </c>
      <c r="D42" s="13">
        <v>10</v>
      </c>
      <c r="I42" s="12">
        <v>42370</v>
      </c>
      <c r="J42" s="12">
        <v>42383</v>
      </c>
      <c r="K42" s="13">
        <v>10</v>
      </c>
      <c r="M42" s="12"/>
      <c r="N42" s="12"/>
      <c r="O42" s="13"/>
    </row>
    <row r="43" spans="2:15" ht="14.45" x14ac:dyDescent="0.3">
      <c r="B43" s="12">
        <v>42762</v>
      </c>
      <c r="C43" s="12">
        <v>42775</v>
      </c>
      <c r="D43" s="13">
        <v>10</v>
      </c>
      <c r="I43" s="12">
        <v>42384</v>
      </c>
      <c r="J43" s="12">
        <v>42397</v>
      </c>
      <c r="K43" s="13">
        <v>10</v>
      </c>
      <c r="M43" s="12"/>
      <c r="N43" s="12"/>
      <c r="O43" s="13"/>
    </row>
    <row r="44" spans="2:15" x14ac:dyDescent="0.25">
      <c r="B44" s="12">
        <v>42776</v>
      </c>
      <c r="C44" s="12">
        <v>42789</v>
      </c>
      <c r="D44" s="13">
        <v>10</v>
      </c>
      <c r="I44" s="12">
        <v>42398</v>
      </c>
      <c r="J44" s="12">
        <v>42411</v>
      </c>
      <c r="K44" s="13">
        <v>10</v>
      </c>
      <c r="M44" s="12"/>
      <c r="N44" s="12"/>
      <c r="O44" s="13"/>
    </row>
    <row r="45" spans="2:15" x14ac:dyDescent="0.25">
      <c r="B45" s="12">
        <v>42790</v>
      </c>
      <c r="C45" s="12">
        <v>42803</v>
      </c>
      <c r="D45" s="13">
        <v>10</v>
      </c>
      <c r="I45" s="12">
        <v>42412</v>
      </c>
      <c r="J45" s="12">
        <v>42425</v>
      </c>
      <c r="K45" s="13">
        <v>10</v>
      </c>
      <c r="M45" s="12"/>
      <c r="N45" s="12"/>
      <c r="O45" s="13"/>
    </row>
    <row r="46" spans="2:15" x14ac:dyDescent="0.25">
      <c r="B46" s="12">
        <v>42804</v>
      </c>
      <c r="C46" s="12">
        <v>42817</v>
      </c>
      <c r="D46" s="13">
        <v>10</v>
      </c>
      <c r="I46" s="12">
        <v>42426</v>
      </c>
      <c r="J46" s="12">
        <v>42439</v>
      </c>
      <c r="K46" s="13">
        <v>10</v>
      </c>
      <c r="M46" s="12"/>
      <c r="N46" s="12"/>
      <c r="O46" s="13"/>
    </row>
    <row r="47" spans="2:15" x14ac:dyDescent="0.25">
      <c r="B47" s="12">
        <v>42818</v>
      </c>
      <c r="C47" s="12">
        <v>42831</v>
      </c>
      <c r="D47" s="13">
        <v>10</v>
      </c>
      <c r="I47" s="12">
        <v>42440</v>
      </c>
      <c r="J47" s="12">
        <v>42453</v>
      </c>
      <c r="K47" s="13">
        <v>10</v>
      </c>
      <c r="M47" s="12"/>
      <c r="N47" s="12"/>
      <c r="O47" s="13"/>
    </row>
    <row r="48" spans="2:15" x14ac:dyDescent="0.25">
      <c r="B48" s="12">
        <v>42832</v>
      </c>
      <c r="C48" s="12">
        <v>42845</v>
      </c>
      <c r="D48" s="13">
        <v>10</v>
      </c>
      <c r="I48" s="12">
        <v>42454</v>
      </c>
      <c r="J48" s="12">
        <v>42467</v>
      </c>
      <c r="K48" s="13">
        <v>10</v>
      </c>
      <c r="M48" s="12"/>
      <c r="N48" s="12"/>
      <c r="O48" s="13"/>
    </row>
    <row r="49" spans="2:15" x14ac:dyDescent="0.25">
      <c r="B49" s="12">
        <v>42846</v>
      </c>
      <c r="C49" s="12">
        <v>42859</v>
      </c>
      <c r="D49" s="13">
        <v>10</v>
      </c>
      <c r="I49" s="12">
        <v>42468</v>
      </c>
      <c r="J49" s="12">
        <v>42481</v>
      </c>
      <c r="K49" s="13">
        <v>10</v>
      </c>
      <c r="M49" s="12"/>
      <c r="N49" s="12"/>
      <c r="O49" s="13"/>
    </row>
    <row r="50" spans="2:15" x14ac:dyDescent="0.25">
      <c r="B50" s="12">
        <v>42860</v>
      </c>
      <c r="C50" s="12">
        <v>42873</v>
      </c>
      <c r="D50" s="13">
        <v>10</v>
      </c>
      <c r="I50" s="12">
        <v>42482</v>
      </c>
      <c r="J50" s="12">
        <v>42495</v>
      </c>
      <c r="K50" s="13">
        <v>10</v>
      </c>
      <c r="M50" s="12"/>
      <c r="N50" s="11"/>
      <c r="O50" s="13"/>
    </row>
    <row r="51" spans="2:15" x14ac:dyDescent="0.25">
      <c r="B51" s="12">
        <v>42874</v>
      </c>
      <c r="C51" s="12">
        <v>42887</v>
      </c>
      <c r="D51" s="13">
        <v>10</v>
      </c>
      <c r="I51" s="12">
        <v>42496</v>
      </c>
      <c r="J51" s="12">
        <v>42509</v>
      </c>
      <c r="K51" s="13">
        <v>10</v>
      </c>
      <c r="M51" s="12"/>
      <c r="O51" s="13"/>
    </row>
    <row r="52" spans="2:15" x14ac:dyDescent="0.25">
      <c r="B52" s="12">
        <v>42888</v>
      </c>
      <c r="C52" s="12">
        <v>42901</v>
      </c>
      <c r="D52" s="13">
        <v>10</v>
      </c>
      <c r="I52" s="12">
        <v>42510</v>
      </c>
      <c r="J52" s="12">
        <v>42523</v>
      </c>
      <c r="K52" s="13">
        <v>10</v>
      </c>
      <c r="M52" s="11"/>
      <c r="O52" s="13"/>
    </row>
    <row r="53" spans="2:15" x14ac:dyDescent="0.25">
      <c r="B53" s="12">
        <v>42902</v>
      </c>
      <c r="C53" s="12">
        <v>42915</v>
      </c>
      <c r="D53" s="13">
        <v>10</v>
      </c>
      <c r="I53" s="12">
        <v>42524</v>
      </c>
      <c r="J53" s="12">
        <v>42537</v>
      </c>
      <c r="K53" s="13">
        <v>10</v>
      </c>
    </row>
    <row r="54" spans="2:15" x14ac:dyDescent="0.25">
      <c r="B54" s="12">
        <v>42916</v>
      </c>
      <c r="C54" s="12">
        <v>42929</v>
      </c>
      <c r="D54" s="13">
        <v>1</v>
      </c>
      <c r="I54" s="12">
        <v>42538</v>
      </c>
      <c r="J54" s="12">
        <v>42551</v>
      </c>
      <c r="K54" s="13">
        <v>10</v>
      </c>
    </row>
    <row r="55" spans="2:15" x14ac:dyDescent="0.25">
      <c r="B55" s="11"/>
      <c r="C55" s="11"/>
      <c r="D55" s="13">
        <v>26.1</v>
      </c>
      <c r="I55" s="11"/>
      <c r="J55" s="11"/>
      <c r="K55" s="13">
        <v>26.1</v>
      </c>
    </row>
    <row r="56" spans="2:15" x14ac:dyDescent="0.25">
      <c r="B56"/>
      <c r="C56"/>
      <c r="D56"/>
      <c r="H56" s="21"/>
      <c r="I56" s="22"/>
      <c r="J56" s="22"/>
      <c r="K56" s="23"/>
    </row>
    <row r="57" spans="2:15" x14ac:dyDescent="0.25">
      <c r="B57"/>
      <c r="C57"/>
      <c r="D57"/>
      <c r="H57" s="21"/>
      <c r="I57" s="24"/>
      <c r="J57" s="22"/>
      <c r="K57" s="23"/>
    </row>
    <row r="58" spans="2:15" x14ac:dyDescent="0.25">
      <c r="B58"/>
      <c r="C58"/>
      <c r="D58"/>
      <c r="H58" s="21"/>
      <c r="I58" s="24"/>
      <c r="J58" s="22"/>
      <c r="K58" s="23"/>
    </row>
    <row r="59" spans="2:15" x14ac:dyDescent="0.25">
      <c r="B59"/>
      <c r="C59"/>
      <c r="D59"/>
      <c r="H59" s="21"/>
      <c r="I59" s="24"/>
      <c r="J59" s="22"/>
      <c r="K59" s="23"/>
    </row>
    <row r="60" spans="2:15" x14ac:dyDescent="0.25">
      <c r="B60"/>
      <c r="C60"/>
      <c r="D60"/>
      <c r="H60" s="21"/>
      <c r="I60" s="22"/>
      <c r="J60" s="22"/>
      <c r="K60" s="23"/>
    </row>
    <row r="61" spans="2:15" x14ac:dyDescent="0.25">
      <c r="B61"/>
      <c r="C61"/>
      <c r="D61"/>
      <c r="H61" s="21"/>
      <c r="I61" s="22"/>
      <c r="J61" s="22"/>
      <c r="K61" s="23"/>
    </row>
    <row r="62" spans="2:15" x14ac:dyDescent="0.25">
      <c r="B62"/>
      <c r="C62"/>
      <c r="D62"/>
      <c r="H62" s="21"/>
      <c r="I62" s="22"/>
      <c r="J62" s="22"/>
      <c r="K62" s="23"/>
    </row>
    <row r="63" spans="2:15" x14ac:dyDescent="0.25">
      <c r="B63"/>
      <c r="C63"/>
      <c r="D63"/>
      <c r="H63" s="21"/>
      <c r="I63" s="22"/>
      <c r="J63" s="22"/>
      <c r="K63" s="23"/>
    </row>
    <row r="64" spans="2:15" x14ac:dyDescent="0.25">
      <c r="B64"/>
      <c r="C64"/>
      <c r="D64"/>
      <c r="H64" s="21"/>
      <c r="I64" s="22"/>
      <c r="J64" s="22"/>
      <c r="K64" s="23"/>
    </row>
    <row r="65" spans="2:11" x14ac:dyDescent="0.25">
      <c r="B65"/>
      <c r="C65"/>
      <c r="D65"/>
      <c r="H65" s="21"/>
      <c r="I65" s="22"/>
      <c r="J65" s="22"/>
      <c r="K65" s="23"/>
    </row>
    <row r="66" spans="2:11" x14ac:dyDescent="0.25">
      <c r="B66"/>
      <c r="C66"/>
      <c r="D66"/>
      <c r="H66" s="21"/>
      <c r="I66" s="22"/>
      <c r="J66" s="22"/>
      <c r="K66" s="23"/>
    </row>
    <row r="67" spans="2:11" x14ac:dyDescent="0.25">
      <c r="B67"/>
      <c r="C67"/>
      <c r="D67"/>
      <c r="H67" s="21"/>
      <c r="I67" s="22"/>
      <c r="J67" s="22"/>
      <c r="K67" s="23"/>
    </row>
    <row r="68" spans="2:11" x14ac:dyDescent="0.25">
      <c r="B68"/>
      <c r="C68"/>
      <c r="D68"/>
      <c r="H68" s="21"/>
      <c r="I68" s="22"/>
      <c r="J68" s="22"/>
      <c r="K68" s="23"/>
    </row>
    <row r="69" spans="2:11" x14ac:dyDescent="0.25">
      <c r="B69"/>
      <c r="C69"/>
      <c r="D69"/>
      <c r="H69" s="21"/>
      <c r="I69" s="22"/>
      <c r="J69" s="22"/>
      <c r="K69" s="23"/>
    </row>
    <row r="70" spans="2:11" x14ac:dyDescent="0.25">
      <c r="B70"/>
      <c r="C70"/>
      <c r="D70"/>
      <c r="H70" s="21"/>
      <c r="I70" s="22"/>
      <c r="J70" s="22"/>
      <c r="K70" s="23"/>
    </row>
    <row r="71" spans="2:11" x14ac:dyDescent="0.25">
      <c r="B71"/>
      <c r="C71"/>
      <c r="D71"/>
      <c r="H71" s="21"/>
      <c r="I71" s="22"/>
      <c r="J71" s="22"/>
      <c r="K71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Calculate Salary</vt:lpstr>
      <vt:lpstr>Salary Cap Calculations</vt:lpstr>
      <vt:lpstr>Salary Limit Calculations</vt:lpstr>
      <vt:lpstr>Sheet2</vt:lpstr>
      <vt:lpstr>Sheet3</vt:lpstr>
    </vt:vector>
  </TitlesOfParts>
  <Company>College of Dentistry, 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galloway</dc:creator>
  <cp:lastModifiedBy>Bernhardt-Rodriguez,L</cp:lastModifiedBy>
  <cp:lastPrinted>2016-06-30T20:32:23Z</cp:lastPrinted>
  <dcterms:created xsi:type="dcterms:W3CDTF">2013-05-30T11:53:00Z</dcterms:created>
  <dcterms:modified xsi:type="dcterms:W3CDTF">2016-08-05T13:29:29Z</dcterms:modified>
</cp:coreProperties>
</file>